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<sst xmlns="http://schemas.openxmlformats.org/spreadsheetml/2006/main" count="81" uniqueCount="37">
  <si>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</si>
  <si>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</si>
  <si>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</si>
  <si>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</si>
  <si>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</si>
  <si>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</si>
  <si>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</si>
  <si>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</si>
  <si>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</si>
  <si>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</si>
  <si>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</si>
  <si>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</si>
  <si>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</si>
  <si>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</si>
  <si>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</si>
  <si>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</si>
  <si>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</si>
  <si>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</si>
  <si>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</si>
  <si>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</si>
  <si>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</si>
  <si>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</si>
  <si>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</si>
  <si>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</si>
  <si>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</si>
  <si>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</si>
  <si>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</si>
  <si>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</si>
  <si>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</si>
  <si>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</si>
  <si>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</si>
  <si>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</si>
  <si>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</si>
  <si>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</si>
  <si>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</si>
  <si>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</si>
  <si>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январь-февраль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</si>
</sst>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N15" sqref="N15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2" width="8.5" style="1" customWidth="1"/>
    <col min="13" max="13" width="12.6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5" t="s">
        <v>32</v>
      </c>
      <c r="B4" s="46" t="s">
        <v>0</v>
      </c>
      <c r="C4" s="47" t="s">
        <v>1</v>
      </c>
      <c r="D4" s="47"/>
      <c r="E4" s="47"/>
      <c r="F4" s="47"/>
      <c r="G4" s="47"/>
      <c r="H4" s="47"/>
      <c r="I4" s="48" t="s">
        <v>33</v>
      </c>
      <c r="J4" s="49"/>
      <c r="K4" s="50"/>
      <c r="L4" s="48" t="s">
        <v>2</v>
      </c>
      <c r="M4" s="49"/>
      <c r="N4" s="49"/>
      <c r="O4" s="49"/>
      <c r="P4" s="49"/>
      <c r="Q4" s="50"/>
    </row>
    <row r="5" spans="1:17" ht="19.5" customHeight="1">
      <c r="A5" s="45"/>
      <c r="B5" s="46"/>
      <c r="C5" s="47"/>
      <c r="D5" s="47"/>
      <c r="E5" s="47"/>
      <c r="F5" s="47"/>
      <c r="G5" s="47"/>
      <c r="H5" s="47"/>
      <c r="I5" s="51"/>
      <c r="J5" s="52"/>
      <c r="K5" s="53"/>
      <c r="L5" s="51"/>
      <c r="M5" s="52"/>
      <c r="N5" s="52"/>
      <c r="O5" s="52"/>
      <c r="P5" s="52"/>
      <c r="Q5" s="53"/>
    </row>
    <row r="6" spans="1:17" ht="12.75">
      <c r="A6" s="45"/>
      <c r="B6" s="46"/>
      <c r="C6" s="54" t="s">
        <v>3</v>
      </c>
      <c r="D6" s="54"/>
      <c r="E6" s="54"/>
      <c r="F6" s="54" t="s">
        <v>4</v>
      </c>
      <c r="G6" s="54"/>
      <c r="H6" s="54"/>
      <c r="I6" s="55" t="s">
        <v>3</v>
      </c>
      <c r="J6" s="56"/>
      <c r="K6" s="57"/>
      <c r="L6" s="39" t="s">
        <v>3</v>
      </c>
      <c r="M6" s="40"/>
      <c r="N6" s="41"/>
      <c r="O6" s="39" t="s">
        <v>4</v>
      </c>
      <c r="P6" s="40"/>
      <c r="Q6" s="41"/>
    </row>
    <row r="7" spans="1:17" ht="70.5" customHeight="1">
      <c r="A7" s="45"/>
      <c r="B7" s="46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30</v>
      </c>
      <c r="C8" s="10"/>
      <c r="D8" s="11">
        <v>428719.6</v>
      </c>
      <c r="E8" s="10"/>
      <c r="F8" s="10"/>
      <c r="G8" s="11">
        <v>249610.1</v>
      </c>
      <c r="H8" s="10"/>
      <c r="I8" s="31"/>
      <c r="J8" s="32">
        <v>93571.6</v>
      </c>
      <c r="K8" s="31"/>
      <c r="L8" s="12"/>
      <c r="M8" s="13">
        <f>D8+J8</f>
        <v>522291.19999999995</v>
      </c>
      <c r="N8" s="12"/>
      <c r="O8" s="10"/>
      <c r="P8" s="11">
        <f>G8</f>
        <v>249610.1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5"/>
      <c r="I9" s="33"/>
      <c r="J9" s="33"/>
      <c r="K9" s="34"/>
      <c r="L9" s="17"/>
      <c r="M9" s="28"/>
      <c r="N9" s="17"/>
      <c r="O9" s="16"/>
      <c r="P9" s="26"/>
      <c r="Q9" s="25"/>
    </row>
    <row r="10" spans="1:17" ht="12.75">
      <c r="A10" s="18" t="s">
        <v>10</v>
      </c>
      <c r="B10" s="15" t="s">
        <v>11</v>
      </c>
      <c r="C10" s="27">
        <f>3/1000</f>
        <v>0.003</v>
      </c>
      <c r="D10" s="19">
        <v>4.2</v>
      </c>
      <c r="E10" s="19" t="s">
        <v>34</v>
      </c>
      <c r="F10" s="27">
        <f>9.7/1000</f>
        <v>0.009699999999999999</v>
      </c>
      <c r="G10" s="19">
        <v>209.4</v>
      </c>
      <c r="H10" s="19" t="s">
        <v>34</v>
      </c>
      <c r="I10" s="30" t="s">
        <v>31</v>
      </c>
      <c r="J10" s="30" t="s">
        <v>31</v>
      </c>
      <c r="K10" s="30" t="s">
        <v>31</v>
      </c>
      <c r="L10" s="29">
        <f>C10</f>
        <v>0.003</v>
      </c>
      <c r="M10" s="20">
        <f>D10</f>
        <v>4.2</v>
      </c>
      <c r="N10" s="19" t="s">
        <v>34</v>
      </c>
      <c r="O10" s="27">
        <f aca="true" t="shared" si="0" ref="O10:P17">F10</f>
        <v>0.009699999999999999</v>
      </c>
      <c r="P10" s="19">
        <f t="shared" si="0"/>
        <v>209.4</v>
      </c>
      <c r="Q10" s="19" t="s">
        <v>34</v>
      </c>
    </row>
    <row r="11" spans="1:17" ht="12.75">
      <c r="A11" s="18" t="s">
        <v>12</v>
      </c>
      <c r="B11" s="15" t="s">
        <v>13</v>
      </c>
      <c r="C11" s="19">
        <f>96.7/1000</f>
        <v>0.09670000000000001</v>
      </c>
      <c r="D11" s="19">
        <v>191.2</v>
      </c>
      <c r="E11" s="19" t="s">
        <v>34</v>
      </c>
      <c r="F11" s="19">
        <f>3803.9/1000</f>
        <v>3.8039</v>
      </c>
      <c r="G11" s="19">
        <v>30086.7</v>
      </c>
      <c r="H11" s="19">
        <f aca="true" t="shared" si="1" ref="H11:H16">G11/F11</f>
        <v>7909.435053497726</v>
      </c>
      <c r="I11" s="30" t="s">
        <v>31</v>
      </c>
      <c r="J11" s="30" t="s">
        <v>31</v>
      </c>
      <c r="K11" s="30" t="s">
        <v>31</v>
      </c>
      <c r="L11" s="20">
        <f>C11</f>
        <v>0.09670000000000001</v>
      </c>
      <c r="M11" s="20">
        <f>D11</f>
        <v>191.2</v>
      </c>
      <c r="N11" s="19" t="s">
        <v>34</v>
      </c>
      <c r="O11" s="19">
        <f t="shared" si="0"/>
        <v>3.8039</v>
      </c>
      <c r="P11" s="19">
        <f t="shared" si="0"/>
        <v>30086.7</v>
      </c>
      <c r="Q11" s="19">
        <f>P11/O11</f>
        <v>7909.435053497726</v>
      </c>
    </row>
    <row r="12" spans="1:17" ht="12.75">
      <c r="A12" s="18" t="s">
        <v>14</v>
      </c>
      <c r="B12" s="15" t="s">
        <v>15</v>
      </c>
      <c r="C12" s="19">
        <f>248911.6/1000</f>
        <v>248.9116</v>
      </c>
      <c r="D12" s="19">
        <v>288561.7</v>
      </c>
      <c r="E12" s="19">
        <f aca="true" t="shared" si="2" ref="E12:E17">D12/C12</f>
        <v>1159.2939019314488</v>
      </c>
      <c r="F12" s="19">
        <f>55513.1/1000</f>
        <v>55.5131</v>
      </c>
      <c r="G12" s="19">
        <v>138639.1</v>
      </c>
      <c r="H12" s="19">
        <f t="shared" si="1"/>
        <v>2497.412322496852</v>
      </c>
      <c r="I12" s="33">
        <f>49404.4/1000</f>
        <v>49.4044</v>
      </c>
      <c r="J12" s="33">
        <v>63998.8</v>
      </c>
      <c r="K12" s="35">
        <f>J12/I12</f>
        <v>1295.4068868359902</v>
      </c>
      <c r="L12" s="20">
        <f>C12+I12</f>
        <v>298.316</v>
      </c>
      <c r="M12" s="20">
        <f>D12+J12</f>
        <v>352560.5</v>
      </c>
      <c r="N12" s="19">
        <f aca="true" t="shared" si="3" ref="N12:N19">M12/L12</f>
        <v>1181.8357044208155</v>
      </c>
      <c r="O12" s="19">
        <f t="shared" si="0"/>
        <v>55.5131</v>
      </c>
      <c r="P12" s="19">
        <f t="shared" si="0"/>
        <v>138639.1</v>
      </c>
      <c r="Q12" s="19">
        <f aca="true" t="shared" si="4" ref="Q12:Q20">P12/O12</f>
        <v>2497.412322496852</v>
      </c>
    </row>
    <row r="13" spans="1:17" ht="12.75">
      <c r="A13" s="18" t="s">
        <v>16</v>
      </c>
      <c r="B13" s="15" t="s">
        <v>17</v>
      </c>
      <c r="C13" s="19">
        <f>15636.8/1000</f>
        <v>15.6368</v>
      </c>
      <c r="D13" s="19">
        <v>63511.6</v>
      </c>
      <c r="E13" s="19">
        <f t="shared" si="2"/>
        <v>4061.6750230226135</v>
      </c>
      <c r="F13" s="19">
        <f>7886.8/1000</f>
        <v>7.8868</v>
      </c>
      <c r="G13" s="19">
        <v>19505.7</v>
      </c>
      <c r="H13" s="19">
        <f t="shared" si="1"/>
        <v>2473.2083988436375</v>
      </c>
      <c r="I13" s="36">
        <f>3143.6/1000</f>
        <v>3.1435999999999997</v>
      </c>
      <c r="J13" s="33">
        <v>14777.9</v>
      </c>
      <c r="K13" s="35">
        <f>J13/I13</f>
        <v>4700.94795775544</v>
      </c>
      <c r="L13" s="20">
        <v>18.7</v>
      </c>
      <c r="M13" s="20">
        <f>D13+J13</f>
        <v>78289.5</v>
      </c>
      <c r="N13" s="19">
        <f t="shared" si="3"/>
        <v>4186.604278074867</v>
      </c>
      <c r="O13" s="19">
        <f t="shared" si="0"/>
        <v>7.8868</v>
      </c>
      <c r="P13" s="19">
        <f t="shared" si="0"/>
        <v>19505.7</v>
      </c>
      <c r="Q13" s="19">
        <f t="shared" si="4"/>
        <v>2473.2083988436375</v>
      </c>
    </row>
    <row r="14" spans="1:17" ht="12.75">
      <c r="A14" s="18" t="s">
        <v>18</v>
      </c>
      <c r="B14" s="15" t="s">
        <v>19</v>
      </c>
      <c r="C14" s="19">
        <f>885.9/1000</f>
        <v>0.8859</v>
      </c>
      <c r="D14" s="19">
        <v>3606.9</v>
      </c>
      <c r="E14" s="19">
        <f t="shared" si="2"/>
        <v>4071.452759905181</v>
      </c>
      <c r="F14" s="19">
        <f>3312.8/1000</f>
        <v>3.3128</v>
      </c>
      <c r="G14" s="19">
        <v>19344.1</v>
      </c>
      <c r="H14" s="19">
        <f t="shared" si="1"/>
        <v>5839.19946872736</v>
      </c>
      <c r="I14" s="37" t="s">
        <v>31</v>
      </c>
      <c r="J14" s="37" t="s">
        <v>31</v>
      </c>
      <c r="K14" s="37" t="s">
        <v>31</v>
      </c>
      <c r="L14" s="20">
        <f>C14</f>
        <v>0.8859</v>
      </c>
      <c r="M14" s="20">
        <f>D14</f>
        <v>3606.9</v>
      </c>
      <c r="N14" s="19">
        <f t="shared" si="3"/>
        <v>4071.452759905181</v>
      </c>
      <c r="O14" s="19">
        <f t="shared" si="0"/>
        <v>3.3128</v>
      </c>
      <c r="P14" s="19">
        <f t="shared" si="0"/>
        <v>19344.1</v>
      </c>
      <c r="Q14" s="19">
        <f t="shared" si="4"/>
        <v>5839.19946872736</v>
      </c>
    </row>
    <row r="15" spans="1:17" ht="12.75">
      <c r="A15" s="18" t="s">
        <v>20</v>
      </c>
      <c r="B15" s="15" t="s">
        <v>21</v>
      </c>
      <c r="C15" s="19">
        <f>6736.3/1000</f>
        <v>6.7363</v>
      </c>
      <c r="D15" s="19">
        <v>66171.7</v>
      </c>
      <c r="E15" s="19">
        <f t="shared" si="2"/>
        <v>9823.152175526624</v>
      </c>
      <c r="F15" s="19">
        <f>5097.6/1000</f>
        <v>5.097600000000001</v>
      </c>
      <c r="G15" s="19">
        <v>32242.2</v>
      </c>
      <c r="H15" s="19">
        <f t="shared" si="1"/>
        <v>6324.976459510357</v>
      </c>
      <c r="I15" s="36">
        <f>1540/1000</f>
        <v>1.54</v>
      </c>
      <c r="J15" s="33">
        <v>14794.9</v>
      </c>
      <c r="K15" s="35">
        <f>J15/I15</f>
        <v>9607.077922077922</v>
      </c>
      <c r="L15" s="20">
        <v>8.2</v>
      </c>
      <c r="M15" s="20">
        <f>D15+J15</f>
        <v>80966.59999999999</v>
      </c>
      <c r="N15" s="19">
        <f t="shared" si="3"/>
        <v>9873.975609756097</v>
      </c>
      <c r="O15" s="19">
        <f t="shared" si="0"/>
        <v>5.097600000000001</v>
      </c>
      <c r="P15" s="19">
        <f t="shared" si="0"/>
        <v>32242.2</v>
      </c>
      <c r="Q15" s="19">
        <f t="shared" si="4"/>
        <v>6324.976459510357</v>
      </c>
    </row>
    <row r="16" spans="1:17" ht="12.75">
      <c r="A16" s="18" t="s">
        <v>22</v>
      </c>
      <c r="B16" s="15" t="s">
        <v>23</v>
      </c>
      <c r="C16" s="19">
        <f>1596.2/1000</f>
        <v>1.5962</v>
      </c>
      <c r="D16" s="19">
        <v>3360.5</v>
      </c>
      <c r="E16" s="19">
        <f t="shared" si="2"/>
        <v>2105.3126174664826</v>
      </c>
      <c r="F16" s="19">
        <f>2670.4/1000</f>
        <v>2.6704</v>
      </c>
      <c r="G16" s="19">
        <v>9526.3</v>
      </c>
      <c r="H16" s="19">
        <f t="shared" si="1"/>
        <v>3567.3681845416418</v>
      </c>
      <c r="I16" s="30" t="s">
        <v>31</v>
      </c>
      <c r="J16" s="30" t="s">
        <v>31</v>
      </c>
      <c r="K16" s="30" t="s">
        <v>31</v>
      </c>
      <c r="L16" s="20">
        <f>C16</f>
        <v>1.5962</v>
      </c>
      <c r="M16" s="20">
        <f>D16</f>
        <v>3360.5</v>
      </c>
      <c r="N16" s="19">
        <f t="shared" si="3"/>
        <v>2105.3126174664826</v>
      </c>
      <c r="O16" s="19">
        <f t="shared" si="0"/>
        <v>2.6704</v>
      </c>
      <c r="P16" s="19">
        <f t="shared" si="0"/>
        <v>9526.3</v>
      </c>
      <c r="Q16" s="19">
        <f t="shared" si="4"/>
        <v>3567.3681845416418</v>
      </c>
    </row>
    <row r="17" spans="1:17" ht="12.75">
      <c r="A17" s="18" t="s">
        <v>24</v>
      </c>
      <c r="B17" s="15" t="s">
        <v>25</v>
      </c>
      <c r="C17" s="19">
        <f>1342.2/1000</f>
        <v>1.3422</v>
      </c>
      <c r="D17" s="19">
        <v>3311.9</v>
      </c>
      <c r="E17" s="19">
        <f t="shared" si="2"/>
        <v>2467.516018477127</v>
      </c>
      <c r="F17" s="27">
        <f>4.4/1000</f>
        <v>0.0044</v>
      </c>
      <c r="G17" s="19">
        <v>58.7</v>
      </c>
      <c r="H17" s="19" t="s">
        <v>34</v>
      </c>
      <c r="I17" s="30" t="s">
        <v>31</v>
      </c>
      <c r="J17" s="30" t="s">
        <v>31</v>
      </c>
      <c r="K17" s="30" t="s">
        <v>31</v>
      </c>
      <c r="L17" s="20">
        <f>C17</f>
        <v>1.3422</v>
      </c>
      <c r="M17" s="20">
        <f>D17</f>
        <v>3311.9</v>
      </c>
      <c r="N17" s="19">
        <f t="shared" si="3"/>
        <v>2467.516018477127</v>
      </c>
      <c r="O17" s="27">
        <f t="shared" si="0"/>
        <v>0.0044</v>
      </c>
      <c r="P17" s="19">
        <f t="shared" si="0"/>
        <v>58.7</v>
      </c>
      <c r="Q17" s="19" t="s">
        <v>34</v>
      </c>
    </row>
    <row r="18" spans="1:17" ht="39">
      <c r="A18" s="18"/>
      <c r="B18" s="21" t="s">
        <v>26</v>
      </c>
      <c r="C18" s="16"/>
      <c r="D18" s="16"/>
      <c r="E18" s="19"/>
      <c r="F18" s="16"/>
      <c r="G18" s="16"/>
      <c r="H18" s="27"/>
      <c r="I18" s="33"/>
      <c r="J18" s="33"/>
      <c r="K18" s="34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2" t="s">
        <v>27</v>
      </c>
      <c r="C19" s="16">
        <f>2472.5/1000</f>
        <v>2.4725</v>
      </c>
      <c r="D19" s="16">
        <v>6865.7</v>
      </c>
      <c r="E19" s="19">
        <f>D19/C19</f>
        <v>2776.8250758341755</v>
      </c>
      <c r="F19" s="16">
        <f>7955.8/1000</f>
        <v>7.9558</v>
      </c>
      <c r="G19" s="16">
        <v>26634</v>
      </c>
      <c r="H19" s="19">
        <f>G19/F19</f>
        <v>3347.746298298097</v>
      </c>
      <c r="I19" s="30" t="s">
        <v>31</v>
      </c>
      <c r="J19" s="30" t="s">
        <v>31</v>
      </c>
      <c r="K19" s="30" t="s">
        <v>31</v>
      </c>
      <c r="L19" s="20">
        <f>C19</f>
        <v>2.4725</v>
      </c>
      <c r="M19" s="20">
        <f>D19</f>
        <v>6865.7</v>
      </c>
      <c r="N19" s="19">
        <f t="shared" si="3"/>
        <v>2776.8250758341755</v>
      </c>
      <c r="O19" s="19">
        <f>F19</f>
        <v>7.9558</v>
      </c>
      <c r="P19" s="19">
        <f>G19</f>
        <v>26634</v>
      </c>
      <c r="Q19" s="19">
        <f t="shared" si="4"/>
        <v>3347.746298298097</v>
      </c>
    </row>
    <row r="20" spans="1:17" ht="39">
      <c r="A20" s="23">
        <v>1605</v>
      </c>
      <c r="B20" s="24" t="s">
        <v>28</v>
      </c>
      <c r="C20" s="16">
        <f>77.4/1000</f>
        <v>0.07740000000000001</v>
      </c>
      <c r="D20" s="16">
        <v>571.5</v>
      </c>
      <c r="E20" s="19" t="s">
        <v>34</v>
      </c>
      <c r="F20" s="16">
        <f>2141.6/1000</f>
        <v>2.1416</v>
      </c>
      <c r="G20" s="16">
        <v>8236.6</v>
      </c>
      <c r="H20" s="19">
        <f>G20/F20</f>
        <v>3846.0029884198734</v>
      </c>
      <c r="I20" s="38" t="s">
        <v>31</v>
      </c>
      <c r="J20" s="38" t="s">
        <v>31</v>
      </c>
      <c r="K20" s="38" t="s">
        <v>31</v>
      </c>
      <c r="L20" s="20">
        <f>C20</f>
        <v>0.07740000000000001</v>
      </c>
      <c r="M20" s="20">
        <f>D20</f>
        <v>571.5</v>
      </c>
      <c r="N20" s="19" t="s">
        <v>34</v>
      </c>
      <c r="O20" s="19">
        <f>F20</f>
        <v>2.1416</v>
      </c>
      <c r="P20" s="19">
        <f>G20</f>
        <v>8236.6</v>
      </c>
      <c r="Q20" s="19">
        <f t="shared" si="4"/>
        <v>3846.0029884198734</v>
      </c>
    </row>
    <row r="21" spans="1:17" ht="21" customHeight="1">
      <c r="A21" s="42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8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</sheetData>
  <sheetProtection/>
  <mergeCells count="13"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Евдокимова С.Д.</cp:lastModifiedBy>
  <cp:lastPrinted>2017-04-14T12:22:18Z</cp:lastPrinted>
  <dcterms:created xsi:type="dcterms:W3CDTF">2013-01-10T08:27:22Z</dcterms:created>
  <dcterms:modified xsi:type="dcterms:W3CDTF">2017-04-14T12:22:22Z</dcterms:modified>
  <cp:category/>
  <cp:version/>
  <cp:contentType/>
  <cp:contentStatus/>
</cp:coreProperties>
</file>