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1-8(ут).201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<sst xmlns="http://schemas.openxmlformats.org/spreadsheetml/2006/main" count="71" uniqueCount="38">
  <si>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</si>
  <si>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</si>
  <si>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</si>
  <si>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</si>
  <si>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</si>
  <si>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</si>
  <si>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</si>
  <si>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</si>
  <si>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</si>
  <si>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</si>
  <si>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</si>
  <si>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</si>
  <si>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</si>
  <si>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</si>
  <si>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</si>
  <si>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</si>
  <si>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</si>
  <si>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</si>
  <si>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</si>
  <si>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</si>
  <si>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</si>
  <si>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</si>
  <si>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</si>
  <si>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</si>
  <si>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</si>
  <si>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</si>
  <si>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</si>
  <si>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</si>
  <si>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</si>
  <si>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</si>
  <si>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</si>
  <si>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</si>
  <si>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</si>
  <si>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</si>
  <si>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</si>
  <si>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январь-август 2017 г.</t>
  </si>
  <si>
    <t>-</t>
  </si>
  <si>
    <t>Рыба и ракообразные, моллюски и другие водные беспозвоночные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</si>
</sst>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S7" sqref="S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4" t="s">
        <v>31</v>
      </c>
      <c r="B4" s="45" t="s">
        <v>0</v>
      </c>
      <c r="C4" s="46" t="s">
        <v>1</v>
      </c>
      <c r="D4" s="46"/>
      <c r="E4" s="46"/>
      <c r="F4" s="46"/>
      <c r="G4" s="46"/>
      <c r="H4" s="46"/>
      <c r="I4" s="47" t="s">
        <v>32</v>
      </c>
      <c r="J4" s="48"/>
      <c r="K4" s="49"/>
      <c r="L4" s="47" t="s">
        <v>2</v>
      </c>
      <c r="M4" s="48"/>
      <c r="N4" s="48"/>
      <c r="O4" s="48"/>
      <c r="P4" s="48"/>
      <c r="Q4" s="49"/>
    </row>
    <row r="5" spans="1:17" ht="19.5" customHeight="1">
      <c r="A5" s="44"/>
      <c r="B5" s="45"/>
      <c r="C5" s="46"/>
      <c r="D5" s="46"/>
      <c r="E5" s="46"/>
      <c r="F5" s="46"/>
      <c r="G5" s="46"/>
      <c r="H5" s="46"/>
      <c r="I5" s="50"/>
      <c r="J5" s="51"/>
      <c r="K5" s="52"/>
      <c r="L5" s="50"/>
      <c r="M5" s="51"/>
      <c r="N5" s="51"/>
      <c r="O5" s="51"/>
      <c r="P5" s="51"/>
      <c r="Q5" s="52"/>
    </row>
    <row r="6" spans="1:17" ht="12.75">
      <c r="A6" s="44"/>
      <c r="B6" s="45"/>
      <c r="C6" s="53" t="s">
        <v>3</v>
      </c>
      <c r="D6" s="53"/>
      <c r="E6" s="53"/>
      <c r="F6" s="53" t="s">
        <v>4</v>
      </c>
      <c r="G6" s="53"/>
      <c r="H6" s="53"/>
      <c r="I6" s="54" t="s">
        <v>3</v>
      </c>
      <c r="J6" s="55"/>
      <c r="K6" s="56"/>
      <c r="L6" s="38" t="s">
        <v>3</v>
      </c>
      <c r="M6" s="39"/>
      <c r="N6" s="40"/>
      <c r="O6" s="38" t="s">
        <v>4</v>
      </c>
      <c r="P6" s="39"/>
      <c r="Q6" s="40"/>
    </row>
    <row r="7" spans="1:17" ht="70.5" customHeight="1">
      <c r="A7" s="44"/>
      <c r="B7" s="4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37</v>
      </c>
      <c r="C8" s="10"/>
      <c r="D8" s="11">
        <v>2077953.1</v>
      </c>
      <c r="E8" s="10"/>
      <c r="F8" s="10"/>
      <c r="G8" s="11">
        <v>959209.5</v>
      </c>
      <c r="H8" s="10"/>
      <c r="I8" s="29"/>
      <c r="J8" s="30">
        <v>585707.8</v>
      </c>
      <c r="K8" s="29"/>
      <c r="L8" s="12"/>
      <c r="M8" s="13">
        <f>D8+J8</f>
        <v>2663660.9000000004</v>
      </c>
      <c r="N8" s="12"/>
      <c r="O8" s="10"/>
      <c r="P8" s="11">
        <f>G8</f>
        <v>959209.5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10</v>
      </c>
      <c r="B10" s="15" t="s">
        <v>11</v>
      </c>
      <c r="C10" s="19">
        <f>53.6/1000</f>
        <v>0.0536</v>
      </c>
      <c r="D10" s="19">
        <v>137.16</v>
      </c>
      <c r="E10" s="19" t="s">
        <v>33</v>
      </c>
      <c r="F10" s="19">
        <f>584.1/1000</f>
        <v>0.5841000000000001</v>
      </c>
      <c r="G10" s="19">
        <v>9662.7</v>
      </c>
      <c r="H10" s="19" t="s">
        <v>33</v>
      </c>
      <c r="I10" s="28" t="s">
        <v>30</v>
      </c>
      <c r="J10" s="28" t="s">
        <v>30</v>
      </c>
      <c r="K10" s="28" t="s">
        <v>30</v>
      </c>
      <c r="L10" s="20">
        <f>C10</f>
        <v>0.0536</v>
      </c>
      <c r="M10" s="20">
        <f>D10</f>
        <v>137.16</v>
      </c>
      <c r="N10" s="19" t="s">
        <v>33</v>
      </c>
      <c r="O10" s="19">
        <f aca="true" t="shared" si="0" ref="O10:P17">F10</f>
        <v>0.5841000000000001</v>
      </c>
      <c r="P10" s="19">
        <f t="shared" si="0"/>
        <v>9662.7</v>
      </c>
      <c r="Q10" s="19" t="s">
        <v>33</v>
      </c>
    </row>
    <row r="11" spans="1:17" ht="12.75">
      <c r="A11" s="18" t="s">
        <v>12</v>
      </c>
      <c r="B11" s="15" t="s">
        <v>13</v>
      </c>
      <c r="C11" s="19">
        <f>587.9/1000</f>
        <v>0.5879</v>
      </c>
      <c r="D11" s="19">
        <v>1030.98</v>
      </c>
      <c r="E11" s="19" t="s">
        <v>33</v>
      </c>
      <c r="F11" s="19">
        <f>18786.9/1000</f>
        <v>18.786900000000003</v>
      </c>
      <c r="G11" s="19">
        <v>135351.5</v>
      </c>
      <c r="H11" s="19">
        <f aca="true" t="shared" si="1" ref="H11:H16">G11/F11</f>
        <v>7204.568076691737</v>
      </c>
      <c r="I11" s="34">
        <f>1313.6/1000</f>
        <v>1.3135999999999999</v>
      </c>
      <c r="J11" s="28">
        <v>1378.7</v>
      </c>
      <c r="K11" s="34">
        <f>J11/I11</f>
        <v>1049.5584652862365</v>
      </c>
      <c r="L11" s="20">
        <f aca="true" t="shared" si="2" ref="L11:M15">C11+I11</f>
        <v>1.9015</v>
      </c>
      <c r="M11" s="20">
        <f t="shared" si="2"/>
        <v>2409.6800000000003</v>
      </c>
      <c r="N11" s="19">
        <f>M11/L11</f>
        <v>1267.252169339995</v>
      </c>
      <c r="O11" s="19">
        <f t="shared" si="0"/>
        <v>18.786900000000003</v>
      </c>
      <c r="P11" s="19">
        <f t="shared" si="0"/>
        <v>135351.5</v>
      </c>
      <c r="Q11" s="19">
        <f>P11/O11</f>
        <v>7204.568076691737</v>
      </c>
    </row>
    <row r="12" spans="1:17" ht="12.75">
      <c r="A12" s="18" t="s">
        <v>14</v>
      </c>
      <c r="B12" s="15" t="s">
        <v>15</v>
      </c>
      <c r="C12" s="19">
        <f>986028.3/1000</f>
        <v>986.0283000000001</v>
      </c>
      <c r="D12" s="19">
        <v>1349545.4</v>
      </c>
      <c r="E12" s="19">
        <f aca="true" t="shared" si="3" ref="E12:E17">D12/C12</f>
        <v>1368.6680189605104</v>
      </c>
      <c r="F12" s="19">
        <f>193119.9/1000</f>
        <v>193.1199</v>
      </c>
      <c r="G12" s="19">
        <v>440758.3</v>
      </c>
      <c r="H12" s="19">
        <f t="shared" si="1"/>
        <v>2282.303895144933</v>
      </c>
      <c r="I12" s="33">
        <f>282511.4/1000</f>
        <v>282.51140000000004</v>
      </c>
      <c r="J12" s="33">
        <v>378824.8</v>
      </c>
      <c r="K12" s="34">
        <f>J12/I12</f>
        <v>1340.9186319560908</v>
      </c>
      <c r="L12" s="20">
        <f t="shared" si="2"/>
        <v>1268.5397</v>
      </c>
      <c r="M12" s="20">
        <f t="shared" si="2"/>
        <v>1728370.2</v>
      </c>
      <c r="N12" s="19">
        <f aca="true" t="shared" si="4" ref="N12:N19">M12/L12</f>
        <v>1362.4880640314213</v>
      </c>
      <c r="O12" s="19">
        <f t="shared" si="0"/>
        <v>193.1199</v>
      </c>
      <c r="P12" s="19">
        <f t="shared" si="0"/>
        <v>440758.3</v>
      </c>
      <c r="Q12" s="19">
        <f aca="true" t="shared" si="5" ref="Q12:Q20">P12/O12</f>
        <v>2282.303895144933</v>
      </c>
    </row>
    <row r="13" spans="1:17" ht="12.75">
      <c r="A13" s="18" t="s">
        <v>16</v>
      </c>
      <c r="B13" s="15" t="s">
        <v>17</v>
      </c>
      <c r="C13" s="19">
        <f>47699.8/1000</f>
        <v>47.6998</v>
      </c>
      <c r="D13" s="19">
        <v>189649.9</v>
      </c>
      <c r="E13" s="19">
        <f t="shared" si="3"/>
        <v>3975.90555935245</v>
      </c>
      <c r="F13" s="19">
        <f>37643.8/1000</f>
        <v>37.643800000000006</v>
      </c>
      <c r="G13" s="19">
        <v>92412.9</v>
      </c>
      <c r="H13" s="19">
        <f t="shared" si="1"/>
        <v>2454.9301611420733</v>
      </c>
      <c r="I13" s="33">
        <f>27341.3/1000</f>
        <v>27.3413</v>
      </c>
      <c r="J13" s="33">
        <v>141433.1</v>
      </c>
      <c r="K13" s="34">
        <f>J13/I13</f>
        <v>5172.874003796454</v>
      </c>
      <c r="L13" s="20">
        <f t="shared" si="2"/>
        <v>75.0411</v>
      </c>
      <c r="M13" s="20">
        <f t="shared" si="2"/>
        <v>331083</v>
      </c>
      <c r="N13" s="19">
        <f t="shared" si="4"/>
        <v>4412.022211827918</v>
      </c>
      <c r="O13" s="19">
        <f t="shared" si="0"/>
        <v>37.643800000000006</v>
      </c>
      <c r="P13" s="19">
        <f t="shared" si="0"/>
        <v>92412.9</v>
      </c>
      <c r="Q13" s="19">
        <f t="shared" si="5"/>
        <v>2454.9301611420733</v>
      </c>
    </row>
    <row r="14" spans="1:17" ht="12.75">
      <c r="A14" s="18" t="s">
        <v>18</v>
      </c>
      <c r="B14" s="15" t="s">
        <v>19</v>
      </c>
      <c r="C14" s="19">
        <f>3693.3/1000</f>
        <v>3.6933000000000002</v>
      </c>
      <c r="D14" s="19">
        <v>18378.2</v>
      </c>
      <c r="E14" s="19">
        <f t="shared" si="3"/>
        <v>4976.091841984134</v>
      </c>
      <c r="F14" s="19">
        <f>18176/1000</f>
        <v>18.176</v>
      </c>
      <c r="G14" s="19">
        <v>88247.3</v>
      </c>
      <c r="H14" s="19">
        <f t="shared" si="1"/>
        <v>4855.155149647888</v>
      </c>
      <c r="I14" s="34">
        <f>65.8/1000</f>
        <v>0.0658</v>
      </c>
      <c r="J14" s="34">
        <v>349.6</v>
      </c>
      <c r="K14" s="34">
        <f>J14/I14</f>
        <v>5313.06990881459</v>
      </c>
      <c r="L14" s="20">
        <f t="shared" si="2"/>
        <v>3.7591</v>
      </c>
      <c r="M14" s="20">
        <f t="shared" si="2"/>
        <v>18727.8</v>
      </c>
      <c r="N14" s="19">
        <f t="shared" si="4"/>
        <v>4981.990370035381</v>
      </c>
      <c r="O14" s="19">
        <f t="shared" si="0"/>
        <v>18.176</v>
      </c>
      <c r="P14" s="19">
        <f t="shared" si="0"/>
        <v>88247.3</v>
      </c>
      <c r="Q14" s="19">
        <f t="shared" si="5"/>
        <v>4855.155149647888</v>
      </c>
    </row>
    <row r="15" spans="1:17" ht="12.75">
      <c r="A15" s="18" t="s">
        <v>20</v>
      </c>
      <c r="B15" s="15" t="s">
        <v>21</v>
      </c>
      <c r="C15" s="19">
        <f>47328.2/1000</f>
        <v>47.328199999999995</v>
      </c>
      <c r="D15" s="19">
        <v>464461.1</v>
      </c>
      <c r="E15" s="19">
        <f t="shared" si="3"/>
        <v>9813.622745001923</v>
      </c>
      <c r="F15" s="19">
        <f>21640.6/1000</f>
        <v>21.6406</v>
      </c>
      <c r="G15" s="19">
        <v>138427.2</v>
      </c>
      <c r="H15" s="19">
        <f t="shared" si="1"/>
        <v>6396.643346302783</v>
      </c>
      <c r="I15" s="33">
        <f>6363.6/1000</f>
        <v>6.3636</v>
      </c>
      <c r="J15" s="31">
        <v>63721.6</v>
      </c>
      <c r="K15" s="34">
        <f>J15/I15</f>
        <v>10013.451505437173</v>
      </c>
      <c r="L15" s="20">
        <f t="shared" si="2"/>
        <v>53.69179999999999</v>
      </c>
      <c r="M15" s="20">
        <f t="shared" si="2"/>
        <v>528182.7</v>
      </c>
      <c r="N15" s="19">
        <f t="shared" si="4"/>
        <v>9837.306627827713</v>
      </c>
      <c r="O15" s="19">
        <f t="shared" si="0"/>
        <v>21.6406</v>
      </c>
      <c r="P15" s="19">
        <f t="shared" si="0"/>
        <v>138427.2</v>
      </c>
      <c r="Q15" s="19">
        <f t="shared" si="5"/>
        <v>6396.643346302783</v>
      </c>
    </row>
    <row r="16" spans="1:17" ht="12.75">
      <c r="A16" s="18" t="s">
        <v>22</v>
      </c>
      <c r="B16" s="15" t="s">
        <v>23</v>
      </c>
      <c r="C16" s="19">
        <f>9851.5/1000</f>
        <v>9.8515</v>
      </c>
      <c r="D16" s="19">
        <v>38377.8</v>
      </c>
      <c r="E16" s="19">
        <f t="shared" si="3"/>
        <v>3895.6301070902914</v>
      </c>
      <c r="F16" s="19">
        <f>15637.8/1000</f>
        <v>15.637799999999999</v>
      </c>
      <c r="G16" s="19">
        <v>54113.95</v>
      </c>
      <c r="H16" s="19">
        <f t="shared" si="1"/>
        <v>3460.4579928122885</v>
      </c>
      <c r="I16" s="28" t="s">
        <v>30</v>
      </c>
      <c r="J16" s="28" t="s">
        <v>30</v>
      </c>
      <c r="K16" s="28" t="s">
        <v>36</v>
      </c>
      <c r="L16" s="20">
        <f>C16</f>
        <v>9.8515</v>
      </c>
      <c r="M16" s="20">
        <f>D16</f>
        <v>38377.8</v>
      </c>
      <c r="N16" s="19">
        <f t="shared" si="4"/>
        <v>3895.6301070902914</v>
      </c>
      <c r="O16" s="19">
        <f t="shared" si="0"/>
        <v>15.637799999999999</v>
      </c>
      <c r="P16" s="19">
        <f t="shared" si="0"/>
        <v>54113.95</v>
      </c>
      <c r="Q16" s="19">
        <f t="shared" si="5"/>
        <v>3460.4579928122885</v>
      </c>
    </row>
    <row r="17" spans="1:17" ht="12.75">
      <c r="A17" s="18" t="s">
        <v>24</v>
      </c>
      <c r="B17" s="15" t="s">
        <v>25</v>
      </c>
      <c r="C17" s="19">
        <f>7077.6/1000</f>
        <v>7.0776</v>
      </c>
      <c r="D17" s="19">
        <v>16372.6</v>
      </c>
      <c r="E17" s="19">
        <f t="shared" si="3"/>
        <v>2313.2982932067366</v>
      </c>
      <c r="F17" s="26">
        <f>12.2/1000</f>
        <v>0.012199999999999999</v>
      </c>
      <c r="G17" s="19">
        <v>235.6</v>
      </c>
      <c r="H17" s="19" t="s">
        <v>33</v>
      </c>
      <c r="I17" s="28" t="s">
        <v>36</v>
      </c>
      <c r="J17" s="28" t="s">
        <v>30</v>
      </c>
      <c r="K17" s="28" t="s">
        <v>30</v>
      </c>
      <c r="L17" s="20">
        <f>C17</f>
        <v>7.0776</v>
      </c>
      <c r="M17" s="20">
        <f>D17</f>
        <v>16372.6</v>
      </c>
      <c r="N17" s="19">
        <f t="shared" si="4"/>
        <v>2313.2982932067366</v>
      </c>
      <c r="O17" s="26">
        <f t="shared" si="0"/>
        <v>0.012199999999999999</v>
      </c>
      <c r="P17" s="19">
        <f t="shared" si="0"/>
        <v>235.6</v>
      </c>
      <c r="Q17" s="19" t="s">
        <v>33</v>
      </c>
    </row>
    <row r="18" spans="1:17" ht="25.5">
      <c r="A18" s="18"/>
      <c r="B18" s="37" t="s">
        <v>26</v>
      </c>
      <c r="C18" s="16"/>
      <c r="D18" s="16"/>
      <c r="E18" s="19"/>
      <c r="F18" s="16"/>
      <c r="G18" s="16"/>
      <c r="H18" s="26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27</v>
      </c>
      <c r="C19" s="16">
        <f>11483.3/1000</f>
        <v>11.4833</v>
      </c>
      <c r="D19" s="16">
        <v>28881.5</v>
      </c>
      <c r="E19" s="19">
        <f>D19/C19</f>
        <v>2515.087126522864</v>
      </c>
      <c r="F19" s="16">
        <f>37430.1/1000</f>
        <v>37.430099999999996</v>
      </c>
      <c r="G19" s="16">
        <v>132732.8</v>
      </c>
      <c r="H19" s="19">
        <f>G19/F19</f>
        <v>3546.1513594673806</v>
      </c>
      <c r="I19" s="36">
        <f>0.2/1000</f>
        <v>0.0002</v>
      </c>
      <c r="J19" s="28">
        <v>1.5</v>
      </c>
      <c r="K19" s="28">
        <f>J19/I19</f>
        <v>7500</v>
      </c>
      <c r="L19" s="20">
        <f>C19+I19</f>
        <v>11.4835</v>
      </c>
      <c r="M19" s="20">
        <f>D19+J19</f>
        <v>28883</v>
      </c>
      <c r="N19" s="19">
        <f t="shared" si="4"/>
        <v>2515.173945225759</v>
      </c>
      <c r="O19" s="19">
        <f>F19</f>
        <v>37.430099999999996</v>
      </c>
      <c r="P19" s="19">
        <f>G19</f>
        <v>132732.8</v>
      </c>
      <c r="Q19" s="19">
        <f t="shared" si="5"/>
        <v>3546.1513594673806</v>
      </c>
    </row>
    <row r="20" spans="1:17" ht="25.5">
      <c r="A20" s="22">
        <v>1605</v>
      </c>
      <c r="B20" s="23" t="s">
        <v>28</v>
      </c>
      <c r="C20" s="16">
        <f>459.4/1000</f>
        <v>0.4594</v>
      </c>
      <c r="D20" s="16">
        <v>5476.1</v>
      </c>
      <c r="E20" s="19" t="s">
        <v>33</v>
      </c>
      <c r="F20" s="16">
        <f>11103.3/1000</f>
        <v>11.103299999999999</v>
      </c>
      <c r="G20" s="16">
        <v>43414.4</v>
      </c>
      <c r="H20" s="19">
        <f>G20/F20</f>
        <v>3910.044761467312</v>
      </c>
      <c r="I20" s="35" t="s">
        <v>30</v>
      </c>
      <c r="J20" s="35" t="s">
        <v>30</v>
      </c>
      <c r="K20" s="35" t="s">
        <v>36</v>
      </c>
      <c r="L20" s="20">
        <f>C20</f>
        <v>0.4594</v>
      </c>
      <c r="M20" s="20">
        <f>D20</f>
        <v>5476.1</v>
      </c>
      <c r="N20" s="19" t="s">
        <v>33</v>
      </c>
      <c r="O20" s="19">
        <f>F20</f>
        <v>11.103299999999999</v>
      </c>
      <c r="P20" s="19">
        <f>G20</f>
        <v>43414.4</v>
      </c>
      <c r="Q20" s="19">
        <f t="shared" si="5"/>
        <v>3910.044761467312</v>
      </c>
    </row>
    <row r="21" spans="1:17" ht="21" customHeight="1">
      <c r="A21" s="41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8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2017-10-18T14:04:18Z</cp:lastPrinted>
  <dcterms:created xsi:type="dcterms:W3CDTF">2013-01-10T08:27:22Z</dcterms:created>
  <dcterms:modified xsi:type="dcterms:W3CDTF">2017-10-25T12:49:12Z</dcterms:modified>
  <cp:category/>
  <cp:version/>
  <cp:contentType/>
  <cp:contentStatus/>
</cp:coreProperties>
</file>