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1-10(ут).2017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<sst xmlns="http://schemas.openxmlformats.org/spreadsheetml/2006/main" count="70" uniqueCount="38">
  <si>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</si>
  <si>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</si>
  <si>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</si>
  <si>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</si>
  <si>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</si>
  <si>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</si>
  <si>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</si>
  <si>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</si>
  <si>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</si>
  <si>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</si>
  <si>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</si>
  <si>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</si>
  <si>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</si>
  <si>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</si>
  <si>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</si>
  <si>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</si>
  <si>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</si>
  <si>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</si>
  <si>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</si>
  <si>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</si>
  <si>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</si>
  <si>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</si>
  <si>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</si>
  <si>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</si>
  <si>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</si>
  <si>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</si>
  <si>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</si>
  <si>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</si>
  <si>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</si>
  <si>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</si>
  <si>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</si>
  <si>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</si>
  <si>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</si>
  <si>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</si>
  <si>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</si>
  <si>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-</t>
  </si>
  <si>
    <t>Рыба и ракообразные, моллюски и другие водные беспозвоночные</t>
  </si>
  <si>
    <t>Экспорт и импорт Российской Федерации рыбы, рыбопродуктов и морепродуктов за январь-октябрь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</si>
</sst>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D29" sqref="D29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1" width="9.5" style="1" customWidth="1"/>
    <col min="12" max="12" width="8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0" t="s">
        <v>31</v>
      </c>
      <c r="B4" s="41" t="s">
        <v>0</v>
      </c>
      <c r="C4" s="42" t="s">
        <v>1</v>
      </c>
      <c r="D4" s="42"/>
      <c r="E4" s="42"/>
      <c r="F4" s="42"/>
      <c r="G4" s="42"/>
      <c r="H4" s="42"/>
      <c r="I4" s="43" t="s">
        <v>32</v>
      </c>
      <c r="J4" s="44"/>
      <c r="K4" s="45"/>
      <c r="L4" s="43" t="s">
        <v>2</v>
      </c>
      <c r="M4" s="44"/>
      <c r="N4" s="44"/>
      <c r="O4" s="44"/>
      <c r="P4" s="44"/>
      <c r="Q4" s="45"/>
    </row>
    <row r="5" spans="1:17" ht="19.5" customHeight="1">
      <c r="A5" s="40"/>
      <c r="B5" s="41"/>
      <c r="C5" s="42"/>
      <c r="D5" s="42"/>
      <c r="E5" s="42"/>
      <c r="F5" s="42"/>
      <c r="G5" s="42"/>
      <c r="H5" s="42"/>
      <c r="I5" s="46"/>
      <c r="J5" s="47"/>
      <c r="K5" s="48"/>
      <c r="L5" s="46"/>
      <c r="M5" s="47"/>
      <c r="N5" s="47"/>
      <c r="O5" s="47"/>
      <c r="P5" s="47"/>
      <c r="Q5" s="48"/>
    </row>
    <row r="6" spans="1:17" ht="12.75">
      <c r="A6" s="40"/>
      <c r="B6" s="41"/>
      <c r="C6" s="49" t="s">
        <v>3</v>
      </c>
      <c r="D6" s="49"/>
      <c r="E6" s="49"/>
      <c r="F6" s="49" t="s">
        <v>4</v>
      </c>
      <c r="G6" s="49"/>
      <c r="H6" s="49"/>
      <c r="I6" s="50" t="s">
        <v>3</v>
      </c>
      <c r="J6" s="51"/>
      <c r="K6" s="52"/>
      <c r="L6" s="53" t="s">
        <v>3</v>
      </c>
      <c r="M6" s="54"/>
      <c r="N6" s="55"/>
      <c r="O6" s="53" t="s">
        <v>4</v>
      </c>
      <c r="P6" s="54"/>
      <c r="Q6" s="55"/>
    </row>
    <row r="7" spans="1:17" ht="70.5" customHeight="1">
      <c r="A7" s="40"/>
      <c r="B7" s="41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36</v>
      </c>
      <c r="C8" s="10"/>
      <c r="D8" s="11">
        <v>2822184</v>
      </c>
      <c r="E8" s="10"/>
      <c r="F8" s="10"/>
      <c r="G8" s="11">
        <v>1275225</v>
      </c>
      <c r="H8" s="10"/>
      <c r="I8" s="29"/>
      <c r="J8" s="30">
        <v>746265.1</v>
      </c>
      <c r="K8" s="29"/>
      <c r="L8" s="12"/>
      <c r="M8" s="13">
        <f>D8+J8</f>
        <v>3568449.1</v>
      </c>
      <c r="N8" s="12"/>
      <c r="O8" s="10"/>
      <c r="P8" s="11">
        <f>G8</f>
        <v>1275225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10</v>
      </c>
      <c r="B10" s="15" t="s">
        <v>11</v>
      </c>
      <c r="C10" s="19">
        <f>90.9/1000</f>
        <v>0.09090000000000001</v>
      </c>
      <c r="D10" s="19">
        <f>198.9</f>
        <v>198.9</v>
      </c>
      <c r="E10" s="19" t="s">
        <v>33</v>
      </c>
      <c r="F10" s="19">
        <f>606.9/1000</f>
        <v>0.6069</v>
      </c>
      <c r="G10" s="19">
        <v>10182.1</v>
      </c>
      <c r="H10" s="19" t="s">
        <v>33</v>
      </c>
      <c r="I10" s="28" t="s">
        <v>30</v>
      </c>
      <c r="J10" s="28" t="s">
        <v>30</v>
      </c>
      <c r="K10" s="28" t="s">
        <v>30</v>
      </c>
      <c r="L10" s="20">
        <f>C10</f>
        <v>0.09090000000000001</v>
      </c>
      <c r="M10" s="20">
        <f>D10</f>
        <v>198.9</v>
      </c>
      <c r="N10" s="19" t="s">
        <v>33</v>
      </c>
      <c r="O10" s="19">
        <f aca="true" t="shared" si="0" ref="O10:P17">F10</f>
        <v>0.6069</v>
      </c>
      <c r="P10" s="19">
        <f t="shared" si="0"/>
        <v>10182.1</v>
      </c>
      <c r="Q10" s="19" t="s">
        <v>33</v>
      </c>
    </row>
    <row r="11" spans="1:17" ht="12.75">
      <c r="A11" s="18" t="s">
        <v>12</v>
      </c>
      <c r="B11" s="15" t="s">
        <v>13</v>
      </c>
      <c r="C11" s="19">
        <f>990.4/1000</f>
        <v>0.9904</v>
      </c>
      <c r="D11" s="19">
        <v>1690.6</v>
      </c>
      <c r="E11" s="19">
        <f>D11/C11</f>
        <v>1706.9870759289176</v>
      </c>
      <c r="F11" s="19">
        <f>25203.9/1000</f>
        <v>25.2039</v>
      </c>
      <c r="G11" s="19">
        <v>184611.9</v>
      </c>
      <c r="H11" s="19">
        <f aca="true" t="shared" si="1" ref="H11:H16">G11/F11</f>
        <v>7324.7354576077505</v>
      </c>
      <c r="I11" s="34">
        <f>1315.1/1000</f>
        <v>1.3151</v>
      </c>
      <c r="J11" s="28">
        <v>1381.7</v>
      </c>
      <c r="K11" s="34">
        <f>J11/I11</f>
        <v>1050.6425366892252</v>
      </c>
      <c r="L11" s="20">
        <f aca="true" t="shared" si="2" ref="L11:M15">C11+I11</f>
        <v>2.3055</v>
      </c>
      <c r="M11" s="20">
        <f t="shared" si="2"/>
        <v>3072.3</v>
      </c>
      <c r="N11" s="19">
        <f>M11/L11</f>
        <v>1332.5959661678596</v>
      </c>
      <c r="O11" s="19">
        <f t="shared" si="0"/>
        <v>25.2039</v>
      </c>
      <c r="P11" s="19">
        <f t="shared" si="0"/>
        <v>184611.9</v>
      </c>
      <c r="Q11" s="19">
        <f>P11/O11</f>
        <v>7324.7354576077505</v>
      </c>
    </row>
    <row r="12" spans="1:17" ht="12.75">
      <c r="A12" s="18" t="s">
        <v>14</v>
      </c>
      <c r="B12" s="15" t="s">
        <v>15</v>
      </c>
      <c r="C12" s="19">
        <f>1224703.2/1000</f>
        <v>1224.7032</v>
      </c>
      <c r="D12" s="19">
        <v>1722334.8</v>
      </c>
      <c r="E12" s="19">
        <f aca="true" t="shared" si="3" ref="E12:E17">D12/C12</f>
        <v>1406.3283250995019</v>
      </c>
      <c r="F12" s="19">
        <f>256175.9/1000</f>
        <v>256.1759</v>
      </c>
      <c r="G12" s="19">
        <v>578042.9</v>
      </c>
      <c r="H12" s="19">
        <f t="shared" si="1"/>
        <v>2256.4296641487354</v>
      </c>
      <c r="I12" s="33">
        <f>362009.3/1000</f>
        <v>362.0093</v>
      </c>
      <c r="J12" s="33">
        <v>494525.3</v>
      </c>
      <c r="K12" s="34">
        <f>J12/I12</f>
        <v>1366.056894118466</v>
      </c>
      <c r="L12" s="20">
        <f t="shared" si="2"/>
        <v>1586.7124999999999</v>
      </c>
      <c r="M12" s="20">
        <f t="shared" si="2"/>
        <v>2216860.1</v>
      </c>
      <c r="N12" s="19">
        <f aca="true" t="shared" si="4" ref="N12:N19">M12/L12</f>
        <v>1397.1403767223112</v>
      </c>
      <c r="O12" s="19">
        <f t="shared" si="0"/>
        <v>256.1759</v>
      </c>
      <c r="P12" s="19">
        <f t="shared" si="0"/>
        <v>578042.9</v>
      </c>
      <c r="Q12" s="19">
        <f aca="true" t="shared" si="5" ref="Q12:Q20">P12/O12</f>
        <v>2256.4296641487354</v>
      </c>
    </row>
    <row r="13" spans="1:17" ht="12.75">
      <c r="A13" s="18" t="s">
        <v>16</v>
      </c>
      <c r="B13" s="15" t="s">
        <v>17</v>
      </c>
      <c r="C13" s="19">
        <f>72523.7/1000</f>
        <v>72.52369999999999</v>
      </c>
      <c r="D13" s="19">
        <v>294619</v>
      </c>
      <c r="E13" s="19">
        <f t="shared" si="3"/>
        <v>4062.382366040343</v>
      </c>
      <c r="F13" s="19">
        <f>53045.2/1000</f>
        <v>53.045199999999994</v>
      </c>
      <c r="G13" s="19">
        <v>129137.1</v>
      </c>
      <c r="H13" s="19">
        <f t="shared" si="1"/>
        <v>2434.472864651279</v>
      </c>
      <c r="I13" s="33">
        <f>31555.6/1000</f>
        <v>31.5556</v>
      </c>
      <c r="J13" s="33">
        <v>165192.8</v>
      </c>
      <c r="K13" s="34">
        <f>J13/I13</f>
        <v>5234.975725386302</v>
      </c>
      <c r="L13" s="20">
        <f t="shared" si="2"/>
        <v>104.07929999999999</v>
      </c>
      <c r="M13" s="20">
        <f t="shared" si="2"/>
        <v>459811.8</v>
      </c>
      <c r="N13" s="19">
        <f t="shared" si="4"/>
        <v>4417.898659964086</v>
      </c>
      <c r="O13" s="19">
        <f t="shared" si="0"/>
        <v>53.045199999999994</v>
      </c>
      <c r="P13" s="19">
        <f t="shared" si="0"/>
        <v>129137.1</v>
      </c>
      <c r="Q13" s="19">
        <f t="shared" si="5"/>
        <v>2434.472864651279</v>
      </c>
    </row>
    <row r="14" spans="1:17" ht="12.75">
      <c r="A14" s="18" t="s">
        <v>18</v>
      </c>
      <c r="B14" s="15" t="s">
        <v>19</v>
      </c>
      <c r="C14" s="19">
        <f>4515.4/1000</f>
        <v>4.5154</v>
      </c>
      <c r="D14" s="19">
        <v>22603.1</v>
      </c>
      <c r="E14" s="19">
        <f t="shared" si="3"/>
        <v>5005.78021880675</v>
      </c>
      <c r="F14" s="19">
        <f>21842.6/1000</f>
        <v>21.842599999999997</v>
      </c>
      <c r="G14" s="19">
        <v>117411.7</v>
      </c>
      <c r="H14" s="19">
        <f t="shared" si="1"/>
        <v>5375.353666688032</v>
      </c>
      <c r="I14" s="34">
        <f>65.8/1000</f>
        <v>0.0658</v>
      </c>
      <c r="J14" s="34">
        <v>349.6</v>
      </c>
      <c r="K14" s="34">
        <f>J14/I14</f>
        <v>5313.06990881459</v>
      </c>
      <c r="L14" s="20">
        <f t="shared" si="2"/>
        <v>4.5812</v>
      </c>
      <c r="M14" s="20">
        <f t="shared" si="2"/>
        <v>22952.699999999997</v>
      </c>
      <c r="N14" s="19">
        <f t="shared" si="4"/>
        <v>5010.193835676241</v>
      </c>
      <c r="O14" s="19">
        <f t="shared" si="0"/>
        <v>21.842599999999997</v>
      </c>
      <c r="P14" s="19">
        <f t="shared" si="0"/>
        <v>117411.7</v>
      </c>
      <c r="Q14" s="19">
        <f t="shared" si="5"/>
        <v>5375.353666688032</v>
      </c>
    </row>
    <row r="15" spans="1:17" ht="12.75">
      <c r="A15" s="18" t="s">
        <v>20</v>
      </c>
      <c r="B15" s="15" t="s">
        <v>21</v>
      </c>
      <c r="C15" s="19">
        <f>62498.5/1000</f>
        <v>62.4985</v>
      </c>
      <c r="D15" s="19">
        <v>705043.6</v>
      </c>
      <c r="E15" s="19">
        <f t="shared" si="3"/>
        <v>11280.968343240238</v>
      </c>
      <c r="F15" s="19">
        <f>28788.3/1000</f>
        <v>28.7883</v>
      </c>
      <c r="G15" s="19">
        <v>188323.8</v>
      </c>
      <c r="H15" s="19">
        <f t="shared" si="1"/>
        <v>6541.678390179343</v>
      </c>
      <c r="I15" s="33">
        <f>8245/1000</f>
        <v>8.245</v>
      </c>
      <c r="J15" s="31">
        <v>84815.7</v>
      </c>
      <c r="K15" s="34">
        <f>J15/I15</f>
        <v>10286.925409338994</v>
      </c>
      <c r="L15" s="20">
        <f t="shared" si="2"/>
        <v>70.7435</v>
      </c>
      <c r="M15" s="20">
        <f t="shared" si="2"/>
        <v>789859.2999999999</v>
      </c>
      <c r="N15" s="19">
        <f t="shared" si="4"/>
        <v>11165.114816202195</v>
      </c>
      <c r="O15" s="19">
        <f t="shared" si="0"/>
        <v>28.7883</v>
      </c>
      <c r="P15" s="19">
        <f t="shared" si="0"/>
        <v>188323.8</v>
      </c>
      <c r="Q15" s="19">
        <f t="shared" si="5"/>
        <v>6541.678390179343</v>
      </c>
    </row>
    <row r="16" spans="1:17" ht="12.75">
      <c r="A16" s="18" t="s">
        <v>22</v>
      </c>
      <c r="B16" s="15" t="s">
        <v>23</v>
      </c>
      <c r="C16" s="19">
        <f>16727.5/1000</f>
        <v>16.7275</v>
      </c>
      <c r="D16" s="19">
        <v>55451.2</v>
      </c>
      <c r="E16" s="19">
        <f t="shared" si="3"/>
        <v>3314.972350919145</v>
      </c>
      <c r="F16" s="19">
        <f>19593.9/1000</f>
        <v>19.5939</v>
      </c>
      <c r="G16" s="19">
        <v>67209</v>
      </c>
      <c r="H16" s="19">
        <f t="shared" si="1"/>
        <v>3430.098142789337</v>
      </c>
      <c r="I16" s="28" t="s">
        <v>30</v>
      </c>
      <c r="J16" s="28" t="s">
        <v>30</v>
      </c>
      <c r="K16" s="28" t="s">
        <v>35</v>
      </c>
      <c r="L16" s="20">
        <f>C16</f>
        <v>16.7275</v>
      </c>
      <c r="M16" s="20">
        <f>D16</f>
        <v>55451.2</v>
      </c>
      <c r="N16" s="19">
        <f t="shared" si="4"/>
        <v>3314.972350919145</v>
      </c>
      <c r="O16" s="19">
        <f t="shared" si="0"/>
        <v>19.5939</v>
      </c>
      <c r="P16" s="19">
        <f t="shared" si="0"/>
        <v>67209</v>
      </c>
      <c r="Q16" s="19">
        <f t="shared" si="5"/>
        <v>3430.098142789337</v>
      </c>
    </row>
    <row r="17" spans="1:17" ht="12.75">
      <c r="A17" s="18" t="s">
        <v>24</v>
      </c>
      <c r="B17" s="15" t="s">
        <v>25</v>
      </c>
      <c r="C17" s="19">
        <f>8829.9/1000</f>
        <v>8.8299</v>
      </c>
      <c r="D17" s="19">
        <v>20242.8</v>
      </c>
      <c r="E17" s="19">
        <f t="shared" si="3"/>
        <v>2292.5287942105797</v>
      </c>
      <c r="F17" s="26">
        <f>15.1/1000</f>
        <v>0.015099999999999999</v>
      </c>
      <c r="G17" s="19">
        <v>306.4</v>
      </c>
      <c r="H17" s="19" t="s">
        <v>33</v>
      </c>
      <c r="I17" s="28" t="s">
        <v>35</v>
      </c>
      <c r="J17" s="28" t="s">
        <v>30</v>
      </c>
      <c r="K17" s="28" t="s">
        <v>30</v>
      </c>
      <c r="L17" s="20">
        <f>C17</f>
        <v>8.8299</v>
      </c>
      <c r="M17" s="20">
        <f>D17</f>
        <v>20242.8</v>
      </c>
      <c r="N17" s="19">
        <f t="shared" si="4"/>
        <v>2292.5287942105797</v>
      </c>
      <c r="O17" s="26">
        <f t="shared" si="0"/>
        <v>0.015099999999999999</v>
      </c>
      <c r="P17" s="19">
        <f t="shared" si="0"/>
        <v>306.4</v>
      </c>
      <c r="Q17" s="19" t="s">
        <v>33</v>
      </c>
    </row>
    <row r="18" spans="1:17" ht="25.5">
      <c r="A18" s="18"/>
      <c r="B18" s="37" t="s">
        <v>26</v>
      </c>
      <c r="C18" s="16"/>
      <c r="D18" s="16"/>
      <c r="E18" s="19"/>
      <c r="F18" s="16"/>
      <c r="G18" s="16"/>
      <c r="H18" s="26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27</v>
      </c>
      <c r="C19" s="16">
        <f>14098/1000</f>
        <v>14.098</v>
      </c>
      <c r="D19" s="16">
        <v>38412.6</v>
      </c>
      <c r="E19" s="19">
        <f>D19/C19</f>
        <v>2724.68435239041</v>
      </c>
      <c r="F19" s="16">
        <f>49753.4/1000</f>
        <v>49.7534</v>
      </c>
      <c r="G19" s="16">
        <v>177711</v>
      </c>
      <c r="H19" s="19">
        <f>G19/F19</f>
        <v>3571.8362966149048</v>
      </c>
      <c r="I19" s="36">
        <f>0.2/1000</f>
        <v>0.0002</v>
      </c>
      <c r="J19" s="28">
        <v>1.5</v>
      </c>
      <c r="K19" s="28">
        <f>J19/I19</f>
        <v>7500</v>
      </c>
      <c r="L19" s="20">
        <f>C19+I19</f>
        <v>14.0982</v>
      </c>
      <c r="M19" s="20">
        <f>D19+J19</f>
        <v>38414.1</v>
      </c>
      <c r="N19" s="19">
        <f t="shared" si="4"/>
        <v>2724.7520960122565</v>
      </c>
      <c r="O19" s="19">
        <f>F19</f>
        <v>49.7534</v>
      </c>
      <c r="P19" s="19">
        <f>G19</f>
        <v>177711</v>
      </c>
      <c r="Q19" s="19">
        <f t="shared" si="5"/>
        <v>3571.8362966149048</v>
      </c>
    </row>
    <row r="20" spans="1:17" ht="25.5">
      <c r="A20" s="22">
        <v>1605</v>
      </c>
      <c r="B20" s="23" t="s">
        <v>28</v>
      </c>
      <c r="C20" s="16">
        <f>583.7/1000</f>
        <v>0.5837</v>
      </c>
      <c r="D20" s="16">
        <v>7277.6</v>
      </c>
      <c r="E20" s="19" t="s">
        <v>33</v>
      </c>
      <c r="F20" s="16">
        <f>15302/1000</f>
        <v>15.302</v>
      </c>
      <c r="G20" s="16">
        <v>58651.3</v>
      </c>
      <c r="H20" s="19">
        <f>G20/F20</f>
        <v>3832.9172657169</v>
      </c>
      <c r="I20" s="35" t="s">
        <v>30</v>
      </c>
      <c r="J20" s="35" t="s">
        <v>30</v>
      </c>
      <c r="K20" s="35" t="s">
        <v>35</v>
      </c>
      <c r="L20" s="20">
        <f>C20</f>
        <v>0.5837</v>
      </c>
      <c r="M20" s="20">
        <f>D20</f>
        <v>7277.6</v>
      </c>
      <c r="N20" s="19" t="s">
        <v>33</v>
      </c>
      <c r="O20" s="19">
        <f>F20</f>
        <v>15.302</v>
      </c>
      <c r="P20" s="19">
        <f>G20</f>
        <v>58651.3</v>
      </c>
      <c r="Q20" s="19">
        <f t="shared" si="5"/>
        <v>3832.9172657169</v>
      </c>
    </row>
    <row r="21" spans="1:17" ht="21" customHeight="1">
      <c r="A21" s="56" t="s">
        <v>34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8" customHeight="1">
      <c r="A22" s="38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</sheetData>
  <sheetProtection/>
  <mergeCells count="13"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2017-12-19T08:45:37Z</cp:lastPrinted>
  <dcterms:created xsi:type="dcterms:W3CDTF">2013-01-10T08:27:22Z</dcterms:created>
  <dcterms:modified xsi:type="dcterms:W3CDTF">2018-01-24T14:45:55Z</dcterms:modified>
  <cp:category/>
  <cp:version/>
  <cp:contentType/>
  <cp:contentStatus/>
</cp:coreProperties>
</file>