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8504" windowHeight="7824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<sst xmlns="http://schemas.openxmlformats.org/spreadsheetml/2006/main" count="74" uniqueCount="39">
  <si>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</si>
  <si>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</si>
  <si>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</si>
  <si>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</si>
  <si>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</si>
  <si>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</si>
  <si>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</si>
  <si>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</si>
  <si>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</si>
  <si>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</si>
  <si>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</si>
  <si>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</si>
  <si>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</si>
  <si>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</si>
  <si>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</si>
  <si>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</si>
  <si>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</si>
  <si>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</si>
  <si>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</si>
  <si>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</si>
  <si>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</si>
  <si>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</si>
  <si>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</si>
  <si>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</si>
  <si>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</si>
  <si>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</si>
  <si>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</si>
  <si>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</si>
  <si>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</si>
  <si>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</si>
  <si>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</si>
  <si>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</si>
  <si>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</si>
  <si>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</si>
  <si>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</si>
  <si>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 xml:space="preserve">  </t>
    </r>
    <r>
      <rPr>
        <vertAlign val="superscript"/>
        <sz val="10"/>
        <rFont val="Times New Roman"/>
        <family val="1"/>
      </rPr>
      <t xml:space="preserve">*) </t>
    </r>
    <r>
      <rPr>
        <sz val="10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(начиная с 1 января 2015 г.).</t>
    </r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</si>
  <si>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</si>
  <si>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</si>
  <si>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t>Экспорт и импорт Российской Федерации рыбы, рыбопродуктов и морепродуктов за январь-июнь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</si>
</sst>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0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3" fillId="0" borderId="15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N11" sqref="N11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0.5" style="1" customWidth="1"/>
    <col min="5" max="5" width="9.5" style="1" bestFit="1" customWidth="1"/>
    <col min="6" max="6" width="7.66015625" style="1" customWidth="1"/>
    <col min="7" max="7" width="10.83203125" style="1" bestFit="1" customWidth="1"/>
    <col min="8" max="8" width="9.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2" style="1" customWidth="1"/>
    <col min="14" max="14" width="9.5" style="1" bestFit="1" customWidth="1"/>
    <col min="15" max="15" width="7.83203125" style="1" customWidth="1"/>
    <col min="16" max="16" width="11.16015625" style="1" customWidth="1"/>
    <col min="17" max="17" width="9.33203125" style="1" customWidth="1"/>
    <col min="18" max="16384" width="9.16015625" style="1" customWidth="1"/>
  </cols>
  <sheetData>
    <row r="2" spans="1:17" ht="17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4" t="s">
        <v>34</v>
      </c>
      <c r="B4" s="35" t="s">
        <v>0</v>
      </c>
      <c r="C4" s="36" t="s">
        <v>1</v>
      </c>
      <c r="D4" s="36"/>
      <c r="E4" s="36"/>
      <c r="F4" s="36"/>
      <c r="G4" s="36"/>
      <c r="H4" s="36"/>
      <c r="I4" s="37" t="s">
        <v>36</v>
      </c>
      <c r="J4" s="38"/>
      <c r="K4" s="39"/>
      <c r="L4" s="37" t="s">
        <v>2</v>
      </c>
      <c r="M4" s="38"/>
      <c r="N4" s="38"/>
      <c r="O4" s="38"/>
      <c r="P4" s="38"/>
      <c r="Q4" s="39"/>
    </row>
    <row r="5" spans="1:17" ht="19.5" customHeight="1">
      <c r="A5" s="34"/>
      <c r="B5" s="35"/>
      <c r="C5" s="36"/>
      <c r="D5" s="36"/>
      <c r="E5" s="36"/>
      <c r="F5" s="36"/>
      <c r="G5" s="36"/>
      <c r="H5" s="36"/>
      <c r="I5" s="40"/>
      <c r="J5" s="41"/>
      <c r="K5" s="42"/>
      <c r="L5" s="40"/>
      <c r="M5" s="41"/>
      <c r="N5" s="41"/>
      <c r="O5" s="41"/>
      <c r="P5" s="41"/>
      <c r="Q5" s="42"/>
    </row>
    <row r="6" spans="1:17" ht="12.75">
      <c r="A6" s="34"/>
      <c r="B6" s="35"/>
      <c r="C6" s="43" t="s">
        <v>3</v>
      </c>
      <c r="D6" s="43"/>
      <c r="E6" s="43"/>
      <c r="F6" s="43" t="s">
        <v>4</v>
      </c>
      <c r="G6" s="43"/>
      <c r="H6" s="43"/>
      <c r="I6" s="44" t="s">
        <v>3</v>
      </c>
      <c r="J6" s="45"/>
      <c r="K6" s="46"/>
      <c r="L6" s="47" t="s">
        <v>3</v>
      </c>
      <c r="M6" s="48"/>
      <c r="N6" s="49"/>
      <c r="O6" s="47" t="s">
        <v>4</v>
      </c>
      <c r="P6" s="48"/>
      <c r="Q6" s="49"/>
    </row>
    <row r="7" spans="1:17" ht="70.5" customHeight="1">
      <c r="A7" s="34"/>
      <c r="B7" s="3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1256276.3</v>
      </c>
      <c r="E8" s="10"/>
      <c r="F8" s="10"/>
      <c r="G8" s="11">
        <v>591300.6</v>
      </c>
      <c r="H8" s="10"/>
      <c r="I8" s="10"/>
      <c r="J8" s="11">
        <v>402607.5</v>
      </c>
      <c r="K8" s="10"/>
      <c r="L8" s="12"/>
      <c r="M8" s="13">
        <f>D8+J8</f>
        <v>1658883.8</v>
      </c>
      <c r="N8" s="12"/>
      <c r="O8" s="10"/>
      <c r="P8" s="11">
        <f>G8</f>
        <v>591300.6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7"/>
      <c r="I9" s="27"/>
      <c r="J9" s="28"/>
      <c r="K9" s="27"/>
      <c r="L9" s="17"/>
      <c r="M9" s="13"/>
      <c r="N9" s="17"/>
      <c r="O9" s="16"/>
      <c r="P9" s="11"/>
      <c r="Q9" s="27"/>
    </row>
    <row r="10" spans="1:17" ht="12.75">
      <c r="A10" s="18" t="s">
        <v>11</v>
      </c>
      <c r="B10" s="15" t="s">
        <v>12</v>
      </c>
      <c r="C10" s="29">
        <f>0.9/1000</f>
        <v>0.0009</v>
      </c>
      <c r="D10" s="19">
        <v>7.4</v>
      </c>
      <c r="E10" s="19" t="s">
        <v>37</v>
      </c>
      <c r="F10" s="19">
        <f>276.8/1000</f>
        <v>0.2768</v>
      </c>
      <c r="G10" s="19">
        <v>5709</v>
      </c>
      <c r="H10" s="19" t="s">
        <v>37</v>
      </c>
      <c r="I10" s="28" t="s">
        <v>32</v>
      </c>
      <c r="J10" s="19" t="s">
        <v>32</v>
      </c>
      <c r="K10" s="19" t="s">
        <v>9</v>
      </c>
      <c r="L10" s="30">
        <f>C10</f>
        <v>0.0009</v>
      </c>
      <c r="M10" s="20">
        <f>D10</f>
        <v>7.4</v>
      </c>
      <c r="N10" s="19" t="s">
        <v>37</v>
      </c>
      <c r="O10" s="19">
        <f>F10</f>
        <v>0.2768</v>
      </c>
      <c r="P10" s="19">
        <f aca="true" t="shared" si="0" ref="P10:P20">G10</f>
        <v>5709</v>
      </c>
      <c r="Q10" s="19" t="s">
        <v>37</v>
      </c>
    </row>
    <row r="11" spans="1:17" ht="12.75">
      <c r="A11" s="18" t="s">
        <v>13</v>
      </c>
      <c r="B11" s="15" t="s">
        <v>14</v>
      </c>
      <c r="C11" s="19">
        <f>464.4/1000</f>
        <v>0.4644</v>
      </c>
      <c r="D11" s="19">
        <v>592</v>
      </c>
      <c r="E11" s="19">
        <f>D11/C11</f>
        <v>1274.7631352282515</v>
      </c>
      <c r="F11" s="19">
        <f>13118.5/1000</f>
        <v>13.1185</v>
      </c>
      <c r="G11" s="19">
        <v>84219.6</v>
      </c>
      <c r="H11" s="19">
        <f>G11/F11</f>
        <v>6419.910812974045</v>
      </c>
      <c r="I11" s="19">
        <f>652.4/1000</f>
        <v>0.6524</v>
      </c>
      <c r="J11" s="19">
        <v>779.5</v>
      </c>
      <c r="K11" s="19">
        <f>J11/I11</f>
        <v>1194.8191293684856</v>
      </c>
      <c r="L11" s="22">
        <v>1.2</v>
      </c>
      <c r="M11" s="20">
        <f aca="true" t="shared" si="1" ref="L11:M14">D11+J11</f>
        <v>1371.5</v>
      </c>
      <c r="N11" s="19">
        <f>M11/L11</f>
        <v>1142.9166666666667</v>
      </c>
      <c r="O11" s="19">
        <f aca="true" t="shared" si="2" ref="O11:O20">F11</f>
        <v>13.1185</v>
      </c>
      <c r="P11" s="19">
        <f t="shared" si="0"/>
        <v>84219.6</v>
      </c>
      <c r="Q11" s="19">
        <f>P11/O11</f>
        <v>6419.910812974045</v>
      </c>
    </row>
    <row r="12" spans="1:17" ht="12.75">
      <c r="A12" s="18" t="s">
        <v>15</v>
      </c>
      <c r="B12" s="15" t="s">
        <v>16</v>
      </c>
      <c r="C12" s="19">
        <f>602603.6/1000</f>
        <v>602.6036</v>
      </c>
      <c r="D12" s="19">
        <v>879034.1</v>
      </c>
      <c r="E12" s="19">
        <f>D12/C12</f>
        <v>1458.7269309376843</v>
      </c>
      <c r="F12" s="19">
        <f>136262.8/1000</f>
        <v>136.2628</v>
      </c>
      <c r="G12" s="19">
        <v>274364.3</v>
      </c>
      <c r="H12" s="19">
        <f aca="true" t="shared" si="3" ref="H12:H20">G12/F12</f>
        <v>2013.4937781991857</v>
      </c>
      <c r="I12" s="19">
        <f>232014.9/1000</f>
        <v>232.01489999999998</v>
      </c>
      <c r="J12" s="19">
        <v>300330.1</v>
      </c>
      <c r="K12" s="19">
        <f>J12/I12</f>
        <v>1294.4431586074859</v>
      </c>
      <c r="L12" s="22">
        <f t="shared" si="1"/>
        <v>834.6185</v>
      </c>
      <c r="M12" s="20">
        <f t="shared" si="1"/>
        <v>1179364.2</v>
      </c>
      <c r="N12" s="19">
        <f>M12/L12</f>
        <v>1413.0578222265622</v>
      </c>
      <c r="O12" s="19">
        <f t="shared" si="2"/>
        <v>136.2628</v>
      </c>
      <c r="P12" s="19">
        <f t="shared" si="0"/>
        <v>274364.3</v>
      </c>
      <c r="Q12" s="19">
        <f aca="true" t="shared" si="4" ref="Q12:Q20">P12/O12</f>
        <v>2013.4937781991857</v>
      </c>
    </row>
    <row r="13" spans="1:17" ht="12.75">
      <c r="A13" s="18" t="s">
        <v>17</v>
      </c>
      <c r="B13" s="15" t="s">
        <v>18</v>
      </c>
      <c r="C13" s="19">
        <f>37302.7/1000</f>
        <v>37.302699999999994</v>
      </c>
      <c r="D13" s="19">
        <v>125184.5</v>
      </c>
      <c r="E13" s="19">
        <f aca="true" t="shared" si="5" ref="E13:E19">D13/C13</f>
        <v>3355.9098939218884</v>
      </c>
      <c r="F13" s="19">
        <f>35922.4/1000</f>
        <v>35.9224</v>
      </c>
      <c r="G13" s="19">
        <v>88384.7</v>
      </c>
      <c r="H13" s="19">
        <f t="shared" si="3"/>
        <v>2460.4341580740706</v>
      </c>
      <c r="I13" s="19">
        <f>17970.8/1000</f>
        <v>17.9708</v>
      </c>
      <c r="J13" s="19">
        <v>97277.7</v>
      </c>
      <c r="K13" s="19">
        <f>J13/I13</f>
        <v>5413.097914394461</v>
      </c>
      <c r="L13" s="22">
        <f t="shared" si="1"/>
        <v>55.2735</v>
      </c>
      <c r="M13" s="20">
        <f t="shared" si="1"/>
        <v>222462.2</v>
      </c>
      <c r="N13" s="19">
        <f aca="true" t="shared" si="6" ref="N13:N19">M13/L13</f>
        <v>4024.7532723637914</v>
      </c>
      <c r="O13" s="19">
        <f t="shared" si="2"/>
        <v>35.9224</v>
      </c>
      <c r="P13" s="19">
        <f t="shared" si="0"/>
        <v>88384.7</v>
      </c>
      <c r="Q13" s="19">
        <f t="shared" si="4"/>
        <v>2460.4341580740706</v>
      </c>
    </row>
    <row r="14" spans="1:17" ht="12.75">
      <c r="A14" s="18" t="s">
        <v>19</v>
      </c>
      <c r="B14" s="15" t="s">
        <v>20</v>
      </c>
      <c r="C14" s="19">
        <f>2186.9/1000</f>
        <v>2.1869</v>
      </c>
      <c r="D14" s="19">
        <v>12165.1</v>
      </c>
      <c r="E14" s="19">
        <f t="shared" si="5"/>
        <v>5562.714344505922</v>
      </c>
      <c r="F14" s="19">
        <f>9338.6/1000</f>
        <v>9.3386</v>
      </c>
      <c r="G14" s="19">
        <v>47362.7</v>
      </c>
      <c r="H14" s="19">
        <f t="shared" si="3"/>
        <v>5071.713104748035</v>
      </c>
      <c r="I14" s="19">
        <f>742.3/1000</f>
        <v>0.7423</v>
      </c>
      <c r="J14" s="19">
        <v>4220.2</v>
      </c>
      <c r="K14" s="19">
        <f>J14/I14</f>
        <v>5685.302438367237</v>
      </c>
      <c r="L14" s="22">
        <f t="shared" si="1"/>
        <v>2.9292</v>
      </c>
      <c r="M14" s="20">
        <f t="shared" si="1"/>
        <v>16385.3</v>
      </c>
      <c r="N14" s="19">
        <f t="shared" si="6"/>
        <v>5593.779871637307</v>
      </c>
      <c r="O14" s="19">
        <f t="shared" si="2"/>
        <v>9.3386</v>
      </c>
      <c r="P14" s="19">
        <f t="shared" si="0"/>
        <v>47362.7</v>
      </c>
      <c r="Q14" s="19">
        <f t="shared" si="4"/>
        <v>5071.713104748035</v>
      </c>
    </row>
    <row r="15" spans="1:17" ht="12.75">
      <c r="A15" s="18" t="s">
        <v>21</v>
      </c>
      <c r="B15" s="15" t="s">
        <v>22</v>
      </c>
      <c r="C15" s="19">
        <f>26587.8/1000</f>
        <v>26.587799999999998</v>
      </c>
      <c r="D15" s="19">
        <v>215481.3</v>
      </c>
      <c r="E15" s="19">
        <f t="shared" si="5"/>
        <v>8104.51786157561</v>
      </c>
      <c r="F15" s="19">
        <f>9619.7/1000</f>
        <v>9.6197</v>
      </c>
      <c r="G15" s="19">
        <v>58934.1</v>
      </c>
      <c r="H15" s="19">
        <f t="shared" si="3"/>
        <v>6126.39687308336</v>
      </c>
      <c r="I15" s="29" t="s">
        <v>32</v>
      </c>
      <c r="J15" s="19" t="s">
        <v>32</v>
      </c>
      <c r="K15" s="19" t="s">
        <v>32</v>
      </c>
      <c r="L15" s="22">
        <f aca="true" t="shared" si="7" ref="L15:M17">C15</f>
        <v>26.587799999999998</v>
      </c>
      <c r="M15" s="20">
        <f t="shared" si="7"/>
        <v>215481.3</v>
      </c>
      <c r="N15" s="19">
        <f t="shared" si="6"/>
        <v>8104.51786157561</v>
      </c>
      <c r="O15" s="19">
        <f t="shared" si="2"/>
        <v>9.6197</v>
      </c>
      <c r="P15" s="19">
        <f t="shared" si="0"/>
        <v>58934.1</v>
      </c>
      <c r="Q15" s="19">
        <f t="shared" si="4"/>
        <v>6126.39687308336</v>
      </c>
    </row>
    <row r="16" spans="1:17" ht="12.75">
      <c r="A16" s="18" t="s">
        <v>23</v>
      </c>
      <c r="B16" s="15" t="s">
        <v>24</v>
      </c>
      <c r="C16" s="19">
        <f>5097.8/1000</f>
        <v>5.0978</v>
      </c>
      <c r="D16" s="19">
        <v>15409.3</v>
      </c>
      <c r="E16" s="19">
        <f t="shared" si="5"/>
        <v>3022.7352975793474</v>
      </c>
      <c r="F16" s="19">
        <f>12089/1000</f>
        <v>12.089</v>
      </c>
      <c r="G16" s="19">
        <v>32171.5</v>
      </c>
      <c r="H16" s="19">
        <f t="shared" si="3"/>
        <v>2661.220944660435</v>
      </c>
      <c r="I16" s="29" t="s">
        <v>32</v>
      </c>
      <c r="J16" s="19" t="s">
        <v>32</v>
      </c>
      <c r="K16" s="19" t="s">
        <v>32</v>
      </c>
      <c r="L16" s="22">
        <f t="shared" si="7"/>
        <v>5.0978</v>
      </c>
      <c r="M16" s="20">
        <f t="shared" si="7"/>
        <v>15409.3</v>
      </c>
      <c r="N16" s="19">
        <f t="shared" si="6"/>
        <v>3022.7352975793474</v>
      </c>
      <c r="O16" s="19">
        <f t="shared" si="2"/>
        <v>12.089</v>
      </c>
      <c r="P16" s="19">
        <f t="shared" si="0"/>
        <v>32171.5</v>
      </c>
      <c r="Q16" s="19">
        <f t="shared" si="4"/>
        <v>2661.220944660435</v>
      </c>
    </row>
    <row r="17" spans="1:17" ht="12.75">
      <c r="A17" s="18" t="s">
        <v>25</v>
      </c>
      <c r="B17" s="15" t="s">
        <v>26</v>
      </c>
      <c r="C17" s="19">
        <f>4344.4/1000</f>
        <v>4.344399999999999</v>
      </c>
      <c r="D17" s="19">
        <v>8402.7</v>
      </c>
      <c r="E17" s="19">
        <f t="shared" si="5"/>
        <v>1934.1451063437994</v>
      </c>
      <c r="F17" s="29">
        <f>12.3/1000</f>
        <v>0.0123</v>
      </c>
      <c r="G17" s="19">
        <v>154.8</v>
      </c>
      <c r="H17" s="19" t="s">
        <v>37</v>
      </c>
      <c r="I17" s="29" t="s">
        <v>32</v>
      </c>
      <c r="J17" s="19" t="s">
        <v>33</v>
      </c>
      <c r="K17" s="29" t="s">
        <v>32</v>
      </c>
      <c r="L17" s="22">
        <f t="shared" si="7"/>
        <v>4.344399999999999</v>
      </c>
      <c r="M17" s="20">
        <f t="shared" si="7"/>
        <v>8402.7</v>
      </c>
      <c r="N17" s="19">
        <f t="shared" si="6"/>
        <v>1934.1451063437994</v>
      </c>
      <c r="O17" s="29">
        <f t="shared" si="2"/>
        <v>0.0123</v>
      </c>
      <c r="P17" s="19">
        <f t="shared" si="0"/>
        <v>154.8</v>
      </c>
      <c r="Q17" s="19" t="s">
        <v>37</v>
      </c>
    </row>
    <row r="18" spans="1:17" ht="39">
      <c r="A18" s="18"/>
      <c r="B18" s="23" t="s">
        <v>27</v>
      </c>
      <c r="C18" s="16"/>
      <c r="D18" s="16"/>
      <c r="E18" s="19"/>
      <c r="F18" s="16"/>
      <c r="G18" s="16"/>
      <c r="H18" s="29"/>
      <c r="I18" s="28"/>
      <c r="J18" s="19"/>
      <c r="K18" s="21"/>
      <c r="L18" s="22"/>
      <c r="M18" s="20"/>
      <c r="N18" s="19"/>
      <c r="O18" s="29"/>
      <c r="P18" s="19"/>
      <c r="Q18" s="19"/>
    </row>
    <row r="19" spans="1:17" ht="26.25">
      <c r="A19" s="15">
        <v>1604</v>
      </c>
      <c r="B19" s="24" t="s">
        <v>28</v>
      </c>
      <c r="C19" s="16">
        <f>5929.1/1000</f>
        <v>5.9291</v>
      </c>
      <c r="D19" s="16">
        <v>13079.3</v>
      </c>
      <c r="E19" s="19">
        <f t="shared" si="5"/>
        <v>2205.9503128636725</v>
      </c>
      <c r="F19" s="16">
        <f>41975.9/1000</f>
        <v>41.9759</v>
      </c>
      <c r="G19" s="16">
        <v>86412.5</v>
      </c>
      <c r="H19" s="19">
        <f t="shared" si="3"/>
        <v>2058.621732946762</v>
      </c>
      <c r="I19" s="29">
        <f>36.3/1000</f>
        <v>0.0363</v>
      </c>
      <c r="J19" s="19">
        <v>104.3</v>
      </c>
      <c r="K19" s="21" t="s">
        <v>37</v>
      </c>
      <c r="L19" s="22">
        <v>5.9</v>
      </c>
      <c r="M19" s="20">
        <f>D19+J19</f>
        <v>13183.599999999999</v>
      </c>
      <c r="N19" s="19">
        <f t="shared" si="6"/>
        <v>2234.5084745762706</v>
      </c>
      <c r="O19" s="19">
        <f t="shared" si="2"/>
        <v>41.9759</v>
      </c>
      <c r="P19" s="19">
        <f t="shared" si="0"/>
        <v>86412.5</v>
      </c>
      <c r="Q19" s="19">
        <f t="shared" si="4"/>
        <v>2058.621732946762</v>
      </c>
    </row>
    <row r="20" spans="1:17" ht="39">
      <c r="A20" s="25">
        <v>1605</v>
      </c>
      <c r="B20" s="26" t="s">
        <v>29</v>
      </c>
      <c r="C20" s="16">
        <f>281/1000</f>
        <v>0.281</v>
      </c>
      <c r="D20" s="16">
        <v>2824.6</v>
      </c>
      <c r="E20" s="19" t="s">
        <v>37</v>
      </c>
      <c r="F20" s="16">
        <f>3576.8/1000</f>
        <v>3.5768</v>
      </c>
      <c r="G20" s="16">
        <v>14629.7</v>
      </c>
      <c r="H20" s="19">
        <f t="shared" si="3"/>
        <v>4090.164392753299</v>
      </c>
      <c r="I20" s="28" t="s">
        <v>32</v>
      </c>
      <c r="J20" s="19" t="s">
        <v>32</v>
      </c>
      <c r="K20" s="19" t="s">
        <v>9</v>
      </c>
      <c r="L20" s="22">
        <f>C20</f>
        <v>0.281</v>
      </c>
      <c r="M20" s="20">
        <f>D20</f>
        <v>2824.6</v>
      </c>
      <c r="N20" s="19" t="s">
        <v>37</v>
      </c>
      <c r="O20" s="19">
        <f t="shared" si="2"/>
        <v>3.5768</v>
      </c>
      <c r="P20" s="19">
        <f t="shared" si="0"/>
        <v>14629.7</v>
      </c>
      <c r="Q20" s="19">
        <f t="shared" si="4"/>
        <v>4090.164392753299</v>
      </c>
    </row>
    <row r="21" spans="1:17" ht="30" customHeight="1">
      <c r="A21" s="31" t="s">
        <v>35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8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</sheetData>
  <sheetProtection/>
  <mergeCells count="13"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2015-08-19T13:36:49Z</cp:lastPrinted>
  <dcterms:created xsi:type="dcterms:W3CDTF">2013-01-10T08:27:22Z</dcterms:created>
  <dcterms:modified xsi:type="dcterms:W3CDTF">2015-08-19T13:41:18Z</dcterms:modified>
  <cp:category/>
  <cp:version/>
  <cp:contentType/>
  <cp:contentStatus/>
</cp:coreProperties>
</file>