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8516" windowHeight="7716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<sst xmlns="http://schemas.openxmlformats.org/spreadsheetml/2006/main" count="75" uniqueCount="40">
  <si>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</si>
  <si>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</si>
  <si>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</si>
  <si>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</si>
  <si>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</si>
  <si>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</si>
  <si>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</si>
  <si>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</si>
  <si>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</si>
  <si>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</si>
  <si>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</si>
  <si>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</si>
  <si>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</si>
  <si>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</si>
  <si>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</si>
  <si>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</si>
  <si>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</si>
  <si>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</si>
  <si>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</si>
  <si>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</si>
  <si>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</si>
  <si>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</si>
  <si>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</si>
  <si>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</si>
  <si>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</si>
  <si>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</si>
  <si>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</si>
  <si>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</si>
  <si>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</si>
  <si>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</si>
  <si>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</si>
  <si>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</si>
  <si>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</si>
  <si>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</si>
  <si>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</si>
  <si>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</si>
  <si>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</si>
  <si>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</si>
  <si>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Экспорт и импорт Российской Федерации рыбы, рыбопродуктов и морепродуктов за январь-июль 2016 г.</t>
  </si>
  <si>
    <t xml:space="preserve">       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</si>
</sst>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9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0" fontId="10" fillId="0" borderId="12" xfId="53" applyFont="1" applyBorder="1" applyAlignment="1">
      <alignment wrapText="1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24" borderId="13" xfId="53" applyNumberFormat="1" applyFont="1" applyFill="1" applyBorder="1" applyAlignment="1">
      <alignment horizontal="right"/>
      <protection/>
    </xf>
    <xf numFmtId="0" fontId="10" fillId="0" borderId="13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1" fontId="6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15" xfId="53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2" applyFont="1" applyBorder="1" applyAlignment="1">
      <alignment horizontal="left" wrapText="1"/>
      <protection/>
    </xf>
    <xf numFmtId="0" fontId="6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L12" sqref="L12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8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7.66015625" style="1" customWidth="1"/>
    <col min="10" max="10" width="11" style="1" bestFit="1" customWidth="1"/>
    <col min="11" max="11" width="9.66015625" style="1" bestFit="1" customWidth="1"/>
    <col min="12" max="12" width="8.5" style="1" customWidth="1"/>
    <col min="13" max="13" width="12.16015625" style="1" customWidth="1"/>
    <col min="14" max="14" width="8.8320312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7.25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1" t="s">
        <v>34</v>
      </c>
      <c r="B4" s="42" t="s">
        <v>0</v>
      </c>
      <c r="C4" s="43" t="s">
        <v>1</v>
      </c>
      <c r="D4" s="43"/>
      <c r="E4" s="43"/>
      <c r="F4" s="43"/>
      <c r="G4" s="43"/>
      <c r="H4" s="43"/>
      <c r="I4" s="44" t="s">
        <v>35</v>
      </c>
      <c r="J4" s="45"/>
      <c r="K4" s="46"/>
      <c r="L4" s="44" t="s">
        <v>2</v>
      </c>
      <c r="M4" s="45"/>
      <c r="N4" s="45"/>
      <c r="O4" s="45"/>
      <c r="P4" s="45"/>
      <c r="Q4" s="46"/>
    </row>
    <row r="5" spans="1:17" ht="19.5" customHeight="1">
      <c r="A5" s="41"/>
      <c r="B5" s="42"/>
      <c r="C5" s="43"/>
      <c r="D5" s="43"/>
      <c r="E5" s="43"/>
      <c r="F5" s="43"/>
      <c r="G5" s="43"/>
      <c r="H5" s="43"/>
      <c r="I5" s="47"/>
      <c r="J5" s="48"/>
      <c r="K5" s="49"/>
      <c r="L5" s="47"/>
      <c r="M5" s="48"/>
      <c r="N5" s="48"/>
      <c r="O5" s="48"/>
      <c r="P5" s="48"/>
      <c r="Q5" s="49"/>
    </row>
    <row r="6" spans="1:17" ht="12.75">
      <c r="A6" s="41"/>
      <c r="B6" s="42"/>
      <c r="C6" s="31" t="s">
        <v>3</v>
      </c>
      <c r="D6" s="31"/>
      <c r="E6" s="31"/>
      <c r="F6" s="31" t="s">
        <v>4</v>
      </c>
      <c r="G6" s="31"/>
      <c r="H6" s="31"/>
      <c r="I6" s="32" t="s">
        <v>3</v>
      </c>
      <c r="J6" s="33"/>
      <c r="K6" s="34"/>
      <c r="L6" s="35" t="s">
        <v>3</v>
      </c>
      <c r="M6" s="36"/>
      <c r="N6" s="37"/>
      <c r="O6" s="35" t="s">
        <v>4</v>
      </c>
      <c r="P6" s="36"/>
      <c r="Q6" s="37"/>
    </row>
    <row r="7" spans="1:17" ht="70.5" customHeight="1">
      <c r="A7" s="41"/>
      <c r="B7" s="42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6.25">
      <c r="A8" s="8" t="s">
        <v>8</v>
      </c>
      <c r="B8" s="9" t="s">
        <v>31</v>
      </c>
      <c r="C8" s="10"/>
      <c r="D8" s="11">
        <v>1377309.4</v>
      </c>
      <c r="E8" s="10"/>
      <c r="F8" s="10"/>
      <c r="G8" s="11">
        <v>680518.8</v>
      </c>
      <c r="H8" s="10"/>
      <c r="I8" s="10"/>
      <c r="J8" s="11">
        <v>424239.9</v>
      </c>
      <c r="K8" s="10"/>
      <c r="L8" s="12"/>
      <c r="M8" s="13">
        <f>D8+J8</f>
        <v>1801549.2999999998</v>
      </c>
      <c r="N8" s="12"/>
      <c r="O8" s="10"/>
      <c r="P8" s="11">
        <f>G8</f>
        <v>680518.8</v>
      </c>
      <c r="Q8" s="10"/>
    </row>
    <row r="9" spans="1:17" ht="12.75">
      <c r="A9" s="14"/>
      <c r="B9" s="15" t="s">
        <v>10</v>
      </c>
      <c r="C9" s="16"/>
      <c r="D9" s="11"/>
      <c r="E9" s="16"/>
      <c r="F9" s="16"/>
      <c r="G9" s="11"/>
      <c r="H9" s="26"/>
      <c r="I9" s="26"/>
      <c r="J9" s="27"/>
      <c r="K9" s="26"/>
      <c r="L9" s="17"/>
      <c r="M9" s="29"/>
      <c r="N9" s="17"/>
      <c r="O9" s="16"/>
      <c r="P9" s="27"/>
      <c r="Q9" s="26"/>
    </row>
    <row r="10" spans="1:17" ht="12.75">
      <c r="A10" s="18" t="s">
        <v>11</v>
      </c>
      <c r="B10" s="15" t="s">
        <v>12</v>
      </c>
      <c r="C10" s="28">
        <f>22.9/1000</f>
        <v>0.0229</v>
      </c>
      <c r="D10" s="19">
        <v>36.5</v>
      </c>
      <c r="E10" s="19" t="s">
        <v>36</v>
      </c>
      <c r="F10" s="19">
        <f>154.2/1000</f>
        <v>0.15419999999999998</v>
      </c>
      <c r="G10" s="19">
        <v>3028.1</v>
      </c>
      <c r="H10" s="19" t="s">
        <v>36</v>
      </c>
      <c r="I10" s="27" t="s">
        <v>32</v>
      </c>
      <c r="J10" s="19" t="s">
        <v>32</v>
      </c>
      <c r="K10" s="19" t="s">
        <v>9</v>
      </c>
      <c r="L10" s="30">
        <f>C10</f>
        <v>0.0229</v>
      </c>
      <c r="M10" s="20">
        <f>D10</f>
        <v>36.5</v>
      </c>
      <c r="N10" s="19" t="s">
        <v>36</v>
      </c>
      <c r="O10" s="19">
        <f aca="true" t="shared" si="0" ref="O10:P17">F10</f>
        <v>0.15419999999999998</v>
      </c>
      <c r="P10" s="19">
        <f t="shared" si="0"/>
        <v>3028.1</v>
      </c>
      <c r="Q10" s="19" t="s">
        <v>36</v>
      </c>
    </row>
    <row r="11" spans="1:17" ht="12.75">
      <c r="A11" s="18" t="s">
        <v>13</v>
      </c>
      <c r="B11" s="15" t="s">
        <v>14</v>
      </c>
      <c r="C11" s="19">
        <f>434.5/1000</f>
        <v>0.4345</v>
      </c>
      <c r="D11" s="19">
        <v>615.6</v>
      </c>
      <c r="E11" s="19" t="s">
        <v>36</v>
      </c>
      <c r="F11" s="19">
        <f>12430.2/1000</f>
        <v>12.430200000000001</v>
      </c>
      <c r="G11" s="19">
        <v>86986.1</v>
      </c>
      <c r="H11" s="19">
        <f aca="true" t="shared" si="1" ref="H11:H16">G11/F11</f>
        <v>6997.964634519155</v>
      </c>
      <c r="I11" s="19" t="s">
        <v>32</v>
      </c>
      <c r="J11" s="19" t="s">
        <v>32</v>
      </c>
      <c r="K11" s="19" t="s">
        <v>39</v>
      </c>
      <c r="L11" s="20">
        <f>C11</f>
        <v>0.4345</v>
      </c>
      <c r="M11" s="20">
        <f>D11</f>
        <v>615.6</v>
      </c>
      <c r="N11" s="19" t="s">
        <v>36</v>
      </c>
      <c r="O11" s="19">
        <f t="shared" si="0"/>
        <v>12.430200000000001</v>
      </c>
      <c r="P11" s="19">
        <f t="shared" si="0"/>
        <v>86986.1</v>
      </c>
      <c r="Q11" s="19">
        <f>P11/O11</f>
        <v>6997.964634519155</v>
      </c>
    </row>
    <row r="12" spans="1:17" ht="12.75">
      <c r="A12" s="18" t="s">
        <v>15</v>
      </c>
      <c r="B12" s="15" t="s">
        <v>16</v>
      </c>
      <c r="C12" s="19">
        <f>641273.3/1000</f>
        <v>641.2733000000001</v>
      </c>
      <c r="D12" s="19">
        <v>894829.5</v>
      </c>
      <c r="E12" s="19">
        <f aca="true" t="shared" si="2" ref="E12:E17">D12/C12</f>
        <v>1395.3949119665515</v>
      </c>
      <c r="F12" s="19">
        <f>148184.7/1000</f>
        <v>148.18470000000002</v>
      </c>
      <c r="G12" s="19">
        <v>320755.4</v>
      </c>
      <c r="H12" s="19">
        <f t="shared" si="1"/>
        <v>2164.5648977256087</v>
      </c>
      <c r="I12" s="19">
        <f>212766.5/1000</f>
        <v>212.7665</v>
      </c>
      <c r="J12" s="19">
        <v>297126.3</v>
      </c>
      <c r="K12" s="19">
        <f>J12/I12</f>
        <v>1396.490048950375</v>
      </c>
      <c r="L12" s="20">
        <v>854.1</v>
      </c>
      <c r="M12" s="20">
        <f aca="true" t="shared" si="3" ref="L12:M15">D12+J12</f>
        <v>1191955.8</v>
      </c>
      <c r="N12" s="19">
        <f aca="true" t="shared" si="4" ref="N12:N19">M12/L12</f>
        <v>1395.5693712680015</v>
      </c>
      <c r="O12" s="19">
        <f t="shared" si="0"/>
        <v>148.18470000000002</v>
      </c>
      <c r="P12" s="19">
        <f t="shared" si="0"/>
        <v>320755.4</v>
      </c>
      <c r="Q12" s="19">
        <f aca="true" t="shared" si="5" ref="Q12:Q20">P12/O12</f>
        <v>2164.5648977256087</v>
      </c>
    </row>
    <row r="13" spans="1:17" ht="12.75">
      <c r="A13" s="18" t="s">
        <v>17</v>
      </c>
      <c r="B13" s="15" t="s">
        <v>18</v>
      </c>
      <c r="C13" s="19">
        <f>47526.7/1000</f>
        <v>47.5267</v>
      </c>
      <c r="D13" s="19">
        <v>150682.7</v>
      </c>
      <c r="E13" s="19">
        <f t="shared" si="2"/>
        <v>3170.4852219910076</v>
      </c>
      <c r="F13" s="19">
        <f>30363.7/1000</f>
        <v>30.3637</v>
      </c>
      <c r="G13" s="19">
        <v>76939.8</v>
      </c>
      <c r="H13" s="19">
        <f t="shared" si="1"/>
        <v>2533.940198328926</v>
      </c>
      <c r="I13" s="19">
        <f>21685/1000</f>
        <v>21.685</v>
      </c>
      <c r="J13" s="19">
        <v>125857.9</v>
      </c>
      <c r="K13" s="19">
        <f>J13/I13</f>
        <v>5803.9151487203135</v>
      </c>
      <c r="L13" s="20">
        <f t="shared" si="3"/>
        <v>69.2117</v>
      </c>
      <c r="M13" s="20">
        <f t="shared" si="3"/>
        <v>276540.6</v>
      </c>
      <c r="N13" s="19">
        <f t="shared" si="4"/>
        <v>3995.5758925152827</v>
      </c>
      <c r="O13" s="19">
        <f t="shared" si="0"/>
        <v>30.3637</v>
      </c>
      <c r="P13" s="19">
        <f t="shared" si="0"/>
        <v>76939.8</v>
      </c>
      <c r="Q13" s="19">
        <f t="shared" si="5"/>
        <v>2533.940198328926</v>
      </c>
    </row>
    <row r="14" spans="1:17" ht="12.75">
      <c r="A14" s="18" t="s">
        <v>19</v>
      </c>
      <c r="B14" s="15" t="s">
        <v>20</v>
      </c>
      <c r="C14" s="19">
        <f>3310.6/1000</f>
        <v>3.3106</v>
      </c>
      <c r="D14" s="19">
        <v>16424.7</v>
      </c>
      <c r="E14" s="19">
        <f t="shared" si="2"/>
        <v>4961.245695644295</v>
      </c>
      <c r="F14" s="19">
        <f>12276.6/1000</f>
        <v>12.2766</v>
      </c>
      <c r="G14" s="19">
        <v>58010.8</v>
      </c>
      <c r="H14" s="19">
        <f t="shared" si="1"/>
        <v>4725.314826580649</v>
      </c>
      <c r="I14" s="19">
        <f>193.2/1000</f>
        <v>0.19319999999999998</v>
      </c>
      <c r="J14" s="19">
        <v>1071.7</v>
      </c>
      <c r="K14" s="19">
        <f>J14/I14</f>
        <v>5547.101449275363</v>
      </c>
      <c r="L14" s="20">
        <f t="shared" si="3"/>
        <v>3.5038</v>
      </c>
      <c r="M14" s="20">
        <f t="shared" si="3"/>
        <v>17496.4</v>
      </c>
      <c r="N14" s="19">
        <f t="shared" si="4"/>
        <v>4993.549860151836</v>
      </c>
      <c r="O14" s="19">
        <f t="shared" si="0"/>
        <v>12.2766</v>
      </c>
      <c r="P14" s="19">
        <f t="shared" si="0"/>
        <v>58010.8</v>
      </c>
      <c r="Q14" s="19">
        <f t="shared" si="5"/>
        <v>4725.314826580649</v>
      </c>
    </row>
    <row r="15" spans="1:17" ht="12.75">
      <c r="A15" s="18" t="s">
        <v>21</v>
      </c>
      <c r="B15" s="15" t="s">
        <v>22</v>
      </c>
      <c r="C15" s="19">
        <f>34742.9/1000</f>
        <v>34.7429</v>
      </c>
      <c r="D15" s="19">
        <v>286348.8</v>
      </c>
      <c r="E15" s="19">
        <f t="shared" si="2"/>
        <v>8241.937201557728</v>
      </c>
      <c r="F15" s="19">
        <f>15558.6/1000</f>
        <v>15.5586</v>
      </c>
      <c r="G15" s="19">
        <v>93847.9</v>
      </c>
      <c r="H15" s="19">
        <f t="shared" si="1"/>
        <v>6031.898756957567</v>
      </c>
      <c r="I15" s="19">
        <f>73.6/1000</f>
        <v>0.0736</v>
      </c>
      <c r="J15" s="19">
        <v>184</v>
      </c>
      <c r="K15" s="19">
        <f>J15/I15</f>
        <v>2500</v>
      </c>
      <c r="L15" s="20">
        <f t="shared" si="3"/>
        <v>34.8165</v>
      </c>
      <c r="M15" s="20">
        <f t="shared" si="3"/>
        <v>286532.8</v>
      </c>
      <c r="N15" s="19">
        <f t="shared" si="4"/>
        <v>8229.799089512157</v>
      </c>
      <c r="O15" s="19">
        <f t="shared" si="0"/>
        <v>15.5586</v>
      </c>
      <c r="P15" s="19">
        <f t="shared" si="0"/>
        <v>93847.9</v>
      </c>
      <c r="Q15" s="19">
        <f t="shared" si="5"/>
        <v>6031.898756957567</v>
      </c>
    </row>
    <row r="16" spans="1:17" ht="12.75">
      <c r="A16" s="18" t="s">
        <v>23</v>
      </c>
      <c r="B16" s="15" t="s">
        <v>24</v>
      </c>
      <c r="C16" s="19">
        <f>4320.1/1000</f>
        <v>4.3201</v>
      </c>
      <c r="D16" s="19">
        <v>17001</v>
      </c>
      <c r="E16" s="19">
        <f t="shared" si="2"/>
        <v>3935.325571167334</v>
      </c>
      <c r="F16" s="19">
        <f>14238.6/1000</f>
        <v>14.2386</v>
      </c>
      <c r="G16" s="19">
        <v>40795.7</v>
      </c>
      <c r="H16" s="19">
        <f t="shared" si="1"/>
        <v>2865.1482589580432</v>
      </c>
      <c r="I16" s="28" t="s">
        <v>32</v>
      </c>
      <c r="J16" s="19" t="s">
        <v>32</v>
      </c>
      <c r="K16" s="19" t="s">
        <v>32</v>
      </c>
      <c r="L16" s="20">
        <f>C16</f>
        <v>4.3201</v>
      </c>
      <c r="M16" s="20">
        <f>D16</f>
        <v>17001</v>
      </c>
      <c r="N16" s="19">
        <f t="shared" si="4"/>
        <v>3935.325571167334</v>
      </c>
      <c r="O16" s="19">
        <f t="shared" si="0"/>
        <v>14.2386</v>
      </c>
      <c r="P16" s="19">
        <f t="shared" si="0"/>
        <v>40795.7</v>
      </c>
      <c r="Q16" s="19">
        <f t="shared" si="5"/>
        <v>2865.1482589580432</v>
      </c>
    </row>
    <row r="17" spans="1:17" ht="12.75">
      <c r="A17" s="18" t="s">
        <v>25</v>
      </c>
      <c r="B17" s="15" t="s">
        <v>26</v>
      </c>
      <c r="C17" s="19">
        <f>5652.5/1000</f>
        <v>5.6525</v>
      </c>
      <c r="D17" s="19">
        <v>11370.7</v>
      </c>
      <c r="E17" s="19">
        <f t="shared" si="2"/>
        <v>2011.623175586024</v>
      </c>
      <c r="F17" s="28">
        <f>12.7/1000</f>
        <v>0.0127</v>
      </c>
      <c r="G17" s="19">
        <v>154.9</v>
      </c>
      <c r="H17" s="19" t="s">
        <v>36</v>
      </c>
      <c r="I17" s="28" t="s">
        <v>32</v>
      </c>
      <c r="J17" s="19" t="s">
        <v>33</v>
      </c>
      <c r="K17" s="28" t="s">
        <v>32</v>
      </c>
      <c r="L17" s="20">
        <f>C17</f>
        <v>5.6525</v>
      </c>
      <c r="M17" s="20">
        <f>D17</f>
        <v>11370.7</v>
      </c>
      <c r="N17" s="19">
        <f t="shared" si="4"/>
        <v>2011.623175586024</v>
      </c>
      <c r="O17" s="28">
        <f t="shared" si="0"/>
        <v>0.0127</v>
      </c>
      <c r="P17" s="19">
        <f t="shared" si="0"/>
        <v>154.9</v>
      </c>
      <c r="Q17" s="19" t="s">
        <v>36</v>
      </c>
    </row>
    <row r="18" spans="1:17" ht="39">
      <c r="A18" s="18"/>
      <c r="B18" s="22" t="s">
        <v>27</v>
      </c>
      <c r="C18" s="16"/>
      <c r="D18" s="16"/>
      <c r="E18" s="19"/>
      <c r="F18" s="16"/>
      <c r="G18" s="16"/>
      <c r="H18" s="28"/>
      <c r="I18" s="27"/>
      <c r="J18" s="19"/>
      <c r="K18" s="21"/>
      <c r="L18" s="20"/>
      <c r="M18" s="20"/>
      <c r="N18" s="19"/>
      <c r="O18" s="19"/>
      <c r="P18" s="19"/>
      <c r="Q18" s="19"/>
    </row>
    <row r="19" spans="1:17" ht="26.25">
      <c r="A19" s="15">
        <v>1604</v>
      </c>
      <c r="B19" s="23" t="s">
        <v>28</v>
      </c>
      <c r="C19" s="16">
        <f>7570.7/1000</f>
        <v>7.5706999999999995</v>
      </c>
      <c r="D19" s="16">
        <v>15679.6</v>
      </c>
      <c r="E19" s="19">
        <f>D19/C19</f>
        <v>2071.0898595902627</v>
      </c>
      <c r="F19" s="16">
        <f>30446/1000</f>
        <v>30.446</v>
      </c>
      <c r="G19" s="16">
        <v>85061.7</v>
      </c>
      <c r="H19" s="19">
        <f>G19/F19</f>
        <v>2793.8546935558034</v>
      </c>
      <c r="I19" s="28">
        <f>26.4/1000</f>
        <v>0.0264</v>
      </c>
      <c r="J19" s="19">
        <v>69.3</v>
      </c>
      <c r="K19" s="19">
        <f>J19/I19</f>
        <v>2625</v>
      </c>
      <c r="L19" s="20">
        <f>C19+I19</f>
        <v>7.597099999999999</v>
      </c>
      <c r="M19" s="20">
        <f>D19+J19</f>
        <v>15748.9</v>
      </c>
      <c r="N19" s="19">
        <f t="shared" si="4"/>
        <v>2073.0147029787686</v>
      </c>
      <c r="O19" s="19">
        <f>F19</f>
        <v>30.446</v>
      </c>
      <c r="P19" s="19">
        <f>G19</f>
        <v>85061.7</v>
      </c>
      <c r="Q19" s="19">
        <f t="shared" si="5"/>
        <v>2793.8546935558034</v>
      </c>
    </row>
    <row r="20" spans="1:17" ht="39">
      <c r="A20" s="24">
        <v>1605</v>
      </c>
      <c r="B20" s="25" t="s">
        <v>29</v>
      </c>
      <c r="C20" s="16">
        <f>420.1/1000</f>
        <v>0.42010000000000003</v>
      </c>
      <c r="D20" s="16">
        <v>4184.1</v>
      </c>
      <c r="E20" s="19" t="s">
        <v>36</v>
      </c>
      <c r="F20" s="16">
        <f>7534.7/1000</f>
        <v>7.5347</v>
      </c>
      <c r="G20" s="16">
        <v>26118.2</v>
      </c>
      <c r="H20" s="19">
        <f>G20/F20</f>
        <v>3466.3888409624806</v>
      </c>
      <c r="I20" s="27" t="s">
        <v>32</v>
      </c>
      <c r="J20" s="19" t="s">
        <v>32</v>
      </c>
      <c r="K20" s="19" t="s">
        <v>9</v>
      </c>
      <c r="L20" s="20">
        <f>C20</f>
        <v>0.42010000000000003</v>
      </c>
      <c r="M20" s="20">
        <f>D20</f>
        <v>4184.1</v>
      </c>
      <c r="N20" s="19" t="s">
        <v>36</v>
      </c>
      <c r="O20" s="19">
        <f>F20</f>
        <v>7.5347</v>
      </c>
      <c r="P20" s="19">
        <f>G20</f>
        <v>26118.2</v>
      </c>
      <c r="Q20" s="19">
        <f t="shared" si="5"/>
        <v>3466.3888409624806</v>
      </c>
    </row>
    <row r="21" spans="1:17" ht="21" customHeight="1">
      <c r="A21" s="38" t="s">
        <v>37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8" customHeight="1">
      <c r="A22" s="39" t="s">
        <v>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</sheetData>
  <sheetProtection/>
  <mergeCells count="13"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  <mergeCell ref="L6:N6"/>
    <mergeCell ref="O6:Q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2016-09-21T12:16:47Z</cp:lastPrinted>
  <dcterms:created xsi:type="dcterms:W3CDTF">2013-01-10T08:27:22Z</dcterms:created>
  <dcterms:modified xsi:type="dcterms:W3CDTF">2016-09-21T12:20:17Z</dcterms:modified>
  <cp:category/>
  <cp:version/>
  <cp:contentType/>
  <cp:contentStatus/>
</cp:coreProperties>
</file>