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<sst xmlns="http://schemas.openxmlformats.org/spreadsheetml/2006/main" count="71" uniqueCount="39">
  <si>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</si>
  <si>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</si>
  <si>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</si>
  <si>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</si>
  <si>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</si>
  <si>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</si>
  <si>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</si>
  <si>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</si>
  <si>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</si>
  <si>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</si>
  <si>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</si>
  <si>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</si>
  <si>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</si>
  <si>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</si>
  <si>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</si>
  <si>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</si>
  <si>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</si>
  <si>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</si>
  <si>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</si>
  <si>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</si>
  <si>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</si>
  <si>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</si>
  <si>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</si>
  <si>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</si>
  <si>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</si>
  <si>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</si>
  <si>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</si>
  <si>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</si>
  <si>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</si>
  <si>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</si>
  <si>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</si>
  <si>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</si>
  <si>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</si>
  <si>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</si>
  <si>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</si>
  <si>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</si>
  <si>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</si>
  <si>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</si>
  <si>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январь-август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</si>
</sst>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7" sqref="T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2.16015625" style="1" customWidth="1"/>
    <col min="14" max="14" width="8.8320312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0" t="s">
        <v>34</v>
      </c>
      <c r="B4" s="41" t="s">
        <v>0</v>
      </c>
      <c r="C4" s="42" t="s">
        <v>1</v>
      </c>
      <c r="D4" s="42"/>
      <c r="E4" s="42"/>
      <c r="F4" s="42"/>
      <c r="G4" s="42"/>
      <c r="H4" s="42"/>
      <c r="I4" s="43" t="s">
        <v>35</v>
      </c>
      <c r="J4" s="44"/>
      <c r="K4" s="45"/>
      <c r="L4" s="43" t="s">
        <v>2</v>
      </c>
      <c r="M4" s="44"/>
      <c r="N4" s="44"/>
      <c r="O4" s="44"/>
      <c r="P4" s="44"/>
      <c r="Q4" s="45"/>
    </row>
    <row r="5" spans="1:17" ht="19.5" customHeight="1">
      <c r="A5" s="40"/>
      <c r="B5" s="41"/>
      <c r="C5" s="42"/>
      <c r="D5" s="42"/>
      <c r="E5" s="42"/>
      <c r="F5" s="42"/>
      <c r="G5" s="42"/>
      <c r="H5" s="42"/>
      <c r="I5" s="46"/>
      <c r="J5" s="47"/>
      <c r="K5" s="48"/>
      <c r="L5" s="46"/>
      <c r="M5" s="47"/>
      <c r="N5" s="47"/>
      <c r="O5" s="47"/>
      <c r="P5" s="47"/>
      <c r="Q5" s="48"/>
    </row>
    <row r="6" spans="1:17" ht="12.75">
      <c r="A6" s="40"/>
      <c r="B6" s="41"/>
      <c r="C6" s="49" t="s">
        <v>3</v>
      </c>
      <c r="D6" s="49"/>
      <c r="E6" s="49"/>
      <c r="F6" s="49" t="s">
        <v>4</v>
      </c>
      <c r="G6" s="49"/>
      <c r="H6" s="49"/>
      <c r="I6" s="31" t="s">
        <v>3</v>
      </c>
      <c r="J6" s="32"/>
      <c r="K6" s="33"/>
      <c r="L6" s="34" t="s">
        <v>3</v>
      </c>
      <c r="M6" s="35"/>
      <c r="N6" s="36"/>
      <c r="O6" s="34" t="s">
        <v>4</v>
      </c>
      <c r="P6" s="35"/>
      <c r="Q6" s="36"/>
    </row>
    <row r="7" spans="1:17" ht="70.5" customHeight="1">
      <c r="A7" s="40"/>
      <c r="B7" s="41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1698324.8</v>
      </c>
      <c r="E8" s="10"/>
      <c r="F8" s="10"/>
      <c r="G8" s="11">
        <v>796659.8</v>
      </c>
      <c r="H8" s="10"/>
      <c r="I8" s="10"/>
      <c r="J8" s="11">
        <v>492369.4</v>
      </c>
      <c r="K8" s="10"/>
      <c r="L8" s="12"/>
      <c r="M8" s="13">
        <f>D8+J8</f>
        <v>2190694.2</v>
      </c>
      <c r="N8" s="12"/>
      <c r="O8" s="10"/>
      <c r="P8" s="11">
        <f>G8</f>
        <v>796659.8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23/1000</f>
        <v>0.023</v>
      </c>
      <c r="D10" s="19">
        <f>37.4</f>
        <v>37.4</v>
      </c>
      <c r="E10" s="19" t="s">
        <v>36</v>
      </c>
      <c r="F10" s="19">
        <f>168.9/1000</f>
        <v>0.1689</v>
      </c>
      <c r="G10" s="19">
        <v>3582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0.023</v>
      </c>
      <c r="M10" s="20">
        <f>D10</f>
        <v>37.4</v>
      </c>
      <c r="N10" s="19" t="s">
        <v>36</v>
      </c>
      <c r="O10" s="19">
        <f aca="true" t="shared" si="0" ref="O10:P17">F10</f>
        <v>0.1689</v>
      </c>
      <c r="P10" s="19">
        <f t="shared" si="0"/>
        <v>3582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460/1000</f>
        <v>0.46</v>
      </c>
      <c r="D11" s="19">
        <v>694.6</v>
      </c>
      <c r="E11" s="19" t="s">
        <v>36</v>
      </c>
      <c r="F11" s="19">
        <f>14642.4/1000</f>
        <v>14.6424</v>
      </c>
      <c r="G11" s="19">
        <v>102776.8</v>
      </c>
      <c r="H11" s="19">
        <f aca="true" t="shared" si="1" ref="H11:H16">G11/F11</f>
        <v>7019.12254821614</v>
      </c>
      <c r="I11" s="19">
        <f>500/1000</f>
        <v>0.5</v>
      </c>
      <c r="J11" s="19">
        <v>355</v>
      </c>
      <c r="K11" s="19">
        <f>J11/I11</f>
        <v>710</v>
      </c>
      <c r="L11" s="20">
        <f>C11+I11</f>
        <v>0.96</v>
      </c>
      <c r="M11" s="20">
        <f>D11+J11</f>
        <v>1049.6</v>
      </c>
      <c r="N11" s="19">
        <f>M11/L11</f>
        <v>1093.3333333333333</v>
      </c>
      <c r="O11" s="19">
        <f t="shared" si="0"/>
        <v>14.6424</v>
      </c>
      <c r="P11" s="19">
        <f t="shared" si="0"/>
        <v>102776.8</v>
      </c>
      <c r="Q11" s="19">
        <f>P11/O11</f>
        <v>7019.12254821614</v>
      </c>
    </row>
    <row r="12" spans="1:17" ht="12.75">
      <c r="A12" s="18" t="s">
        <v>15</v>
      </c>
      <c r="B12" s="15" t="s">
        <v>16</v>
      </c>
      <c r="C12" s="19">
        <f>787441.7/1000</f>
        <v>787.4417</v>
      </c>
      <c r="D12" s="19">
        <v>1152753.6</v>
      </c>
      <c r="E12" s="19">
        <f aca="true" t="shared" si="2" ref="E12:E17">D12/C12</f>
        <v>1463.9224719747508</v>
      </c>
      <c r="F12" s="19">
        <f>165791.8/1000</f>
        <v>165.7918</v>
      </c>
      <c r="G12" s="19">
        <v>369445</v>
      </c>
      <c r="H12" s="19">
        <f t="shared" si="1"/>
        <v>2228.367144816571</v>
      </c>
      <c r="I12" s="19">
        <f>249147/1000</f>
        <v>249.147</v>
      </c>
      <c r="J12" s="19">
        <v>345079.1</v>
      </c>
      <c r="K12" s="19">
        <f>J12/I12</f>
        <v>1385.0421638631008</v>
      </c>
      <c r="L12" s="20">
        <v>1036.5</v>
      </c>
      <c r="M12" s="20">
        <f aca="true" t="shared" si="3" ref="M12:M17">D12+J12</f>
        <v>1497832.7000000002</v>
      </c>
      <c r="N12" s="19">
        <f aca="true" t="shared" si="4" ref="N12:N19">M12/L12</f>
        <v>1445.087023637241</v>
      </c>
      <c r="O12" s="19">
        <f t="shared" si="0"/>
        <v>165.7918</v>
      </c>
      <c r="P12" s="19">
        <f t="shared" si="0"/>
        <v>369445</v>
      </c>
      <c r="Q12" s="19">
        <f aca="true" t="shared" si="5" ref="Q12:Q20">P12/O12</f>
        <v>2228.367144816571</v>
      </c>
    </row>
    <row r="13" spans="1:17" ht="12.75">
      <c r="A13" s="18" t="s">
        <v>17</v>
      </c>
      <c r="B13" s="15" t="s">
        <v>18</v>
      </c>
      <c r="C13" s="19">
        <f>54436.3/1000</f>
        <v>54.4363</v>
      </c>
      <c r="D13" s="19">
        <v>173331.1</v>
      </c>
      <c r="E13" s="19">
        <f t="shared" si="2"/>
        <v>3184.1087656582094</v>
      </c>
      <c r="F13" s="19">
        <f>34678.4/1000</f>
        <v>34.6784</v>
      </c>
      <c r="G13" s="19">
        <v>89067.4</v>
      </c>
      <c r="H13" s="19">
        <f t="shared" si="1"/>
        <v>2568.3826243425297</v>
      </c>
      <c r="I13" s="19">
        <f>25364.2/1000</f>
        <v>25.3642</v>
      </c>
      <c r="J13" s="19">
        <v>145523</v>
      </c>
      <c r="K13" s="19">
        <f>J13/I13</f>
        <v>5737.338453410713</v>
      </c>
      <c r="L13" s="20">
        <f>C13+I13</f>
        <v>79.8005</v>
      </c>
      <c r="M13" s="20">
        <f t="shared" si="3"/>
        <v>318854.1</v>
      </c>
      <c r="N13" s="19">
        <f t="shared" si="4"/>
        <v>3995.640378193119</v>
      </c>
      <c r="O13" s="19">
        <f t="shared" si="0"/>
        <v>34.6784</v>
      </c>
      <c r="P13" s="19">
        <f t="shared" si="0"/>
        <v>89067.4</v>
      </c>
      <c r="Q13" s="19">
        <f t="shared" si="5"/>
        <v>2568.3826243425297</v>
      </c>
    </row>
    <row r="14" spans="1:17" ht="12.75">
      <c r="A14" s="18" t="s">
        <v>19</v>
      </c>
      <c r="B14" s="15" t="s">
        <v>20</v>
      </c>
      <c r="C14" s="19">
        <f>3653.9/1000</f>
        <v>3.6539</v>
      </c>
      <c r="D14" s="19">
        <v>18200.1</v>
      </c>
      <c r="E14" s="19">
        <f t="shared" si="2"/>
        <v>4981.006595692274</v>
      </c>
      <c r="F14" s="19">
        <f>14125.1/1000</f>
        <v>14.1251</v>
      </c>
      <c r="G14" s="19">
        <v>72107.6</v>
      </c>
      <c r="H14" s="19">
        <f t="shared" si="1"/>
        <v>5104.92669078449</v>
      </c>
      <c r="I14" s="19">
        <f>222.4/1000</f>
        <v>0.22240000000000001</v>
      </c>
      <c r="J14" s="19">
        <v>1228.3</v>
      </c>
      <c r="K14" s="19">
        <f>J14/I14</f>
        <v>5522.931654676258</v>
      </c>
      <c r="L14" s="20">
        <f>C14+I14</f>
        <v>3.8763</v>
      </c>
      <c r="M14" s="20">
        <f t="shared" si="3"/>
        <v>19428.399999999998</v>
      </c>
      <c r="N14" s="19">
        <f t="shared" si="4"/>
        <v>5012.09916673116</v>
      </c>
      <c r="O14" s="19">
        <f t="shared" si="0"/>
        <v>14.1251</v>
      </c>
      <c r="P14" s="19">
        <f t="shared" si="0"/>
        <v>72107.6</v>
      </c>
      <c r="Q14" s="19">
        <f t="shared" si="5"/>
        <v>5104.92669078449</v>
      </c>
    </row>
    <row r="15" spans="1:17" ht="12.75">
      <c r="A15" s="18" t="s">
        <v>21</v>
      </c>
      <c r="B15" s="15" t="s">
        <v>22</v>
      </c>
      <c r="C15" s="19">
        <f>38469.4/1000</f>
        <v>38.4694</v>
      </c>
      <c r="D15" s="19">
        <v>317322.1</v>
      </c>
      <c r="E15" s="19">
        <f t="shared" si="2"/>
        <v>8248.688568056688</v>
      </c>
      <c r="F15" s="19">
        <f>18159.3/1000</f>
        <v>18.159299999999998</v>
      </c>
      <c r="G15" s="19">
        <v>110701.7</v>
      </c>
      <c r="H15" s="19">
        <f t="shared" si="1"/>
        <v>6096.143573816172</v>
      </c>
      <c r="I15" s="19">
        <f>73.6/1000</f>
        <v>0.0736</v>
      </c>
      <c r="J15" s="19">
        <v>184</v>
      </c>
      <c r="K15" s="19">
        <f>J15/I15</f>
        <v>2500</v>
      </c>
      <c r="L15" s="20">
        <v>38.6</v>
      </c>
      <c r="M15" s="20">
        <f t="shared" si="3"/>
        <v>317506.1</v>
      </c>
      <c r="N15" s="19">
        <f t="shared" si="4"/>
        <v>8225.546632124351</v>
      </c>
      <c r="O15" s="19">
        <f t="shared" si="0"/>
        <v>18.159299999999998</v>
      </c>
      <c r="P15" s="19">
        <f t="shared" si="0"/>
        <v>110701.7</v>
      </c>
      <c r="Q15" s="19">
        <f t="shared" si="5"/>
        <v>6096.143573816172</v>
      </c>
    </row>
    <row r="16" spans="1:17" ht="12.75">
      <c r="A16" s="18" t="s">
        <v>23</v>
      </c>
      <c r="B16" s="15" t="s">
        <v>24</v>
      </c>
      <c r="C16" s="19">
        <f>6373.6/1000</f>
        <v>6.373600000000001</v>
      </c>
      <c r="D16" s="19">
        <v>23210</v>
      </c>
      <c r="E16" s="19">
        <f t="shared" si="2"/>
        <v>3641.5840341408307</v>
      </c>
      <c r="F16" s="19">
        <f>16681.4/1000</f>
        <v>16.6814</v>
      </c>
      <c r="G16" s="19">
        <v>48780.8</v>
      </c>
      <c r="H16" s="19">
        <f t="shared" si="1"/>
        <v>2924.2629515508293</v>
      </c>
      <c r="I16" s="28" t="s">
        <v>32</v>
      </c>
      <c r="J16" s="19" t="s">
        <v>32</v>
      </c>
      <c r="K16" s="19" t="s">
        <v>32</v>
      </c>
      <c r="L16" s="20">
        <f>C16</f>
        <v>6.373600000000001</v>
      </c>
      <c r="M16" s="20">
        <f>D16</f>
        <v>23210</v>
      </c>
      <c r="N16" s="19">
        <f t="shared" si="4"/>
        <v>3641.5840341408307</v>
      </c>
      <c r="O16" s="19">
        <f t="shared" si="0"/>
        <v>16.6814</v>
      </c>
      <c r="P16" s="19">
        <f t="shared" si="0"/>
        <v>48780.8</v>
      </c>
      <c r="Q16" s="19">
        <f t="shared" si="5"/>
        <v>2924.2629515508293</v>
      </c>
    </row>
    <row r="17" spans="1:17" ht="12.75">
      <c r="A17" s="18" t="s">
        <v>25</v>
      </c>
      <c r="B17" s="15" t="s">
        <v>26</v>
      </c>
      <c r="C17" s="19">
        <f>6131.8/1000</f>
        <v>6.1318</v>
      </c>
      <c r="D17" s="19">
        <v>12776</v>
      </c>
      <c r="E17" s="19">
        <f t="shared" si="2"/>
        <v>2083.564369353208</v>
      </c>
      <c r="F17" s="28">
        <f>16.9/1000</f>
        <v>0.0169</v>
      </c>
      <c r="G17" s="19">
        <v>198.7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6.1318</v>
      </c>
      <c r="M17" s="20">
        <f>D17</f>
        <v>12776</v>
      </c>
      <c r="N17" s="19">
        <f t="shared" si="4"/>
        <v>2083.564369353208</v>
      </c>
      <c r="O17" s="28">
        <f t="shared" si="0"/>
        <v>0.0169</v>
      </c>
      <c r="P17" s="19">
        <f t="shared" si="0"/>
        <v>198.7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8707.1/1000</f>
        <v>8.7071</v>
      </c>
      <c r="D19" s="16">
        <v>18170.5</v>
      </c>
      <c r="E19" s="19">
        <f>D19/C19</f>
        <v>2086.860148614349</v>
      </c>
      <c r="F19" s="16">
        <f>36536.4/1000</f>
        <v>36.5364</v>
      </c>
      <c r="G19" s="16">
        <v>105078.6</v>
      </c>
      <c r="H19" s="19">
        <f>G19/F19</f>
        <v>2875.9976352349986</v>
      </c>
      <c r="I19" s="28">
        <f>26.4/1000</f>
        <v>0.0264</v>
      </c>
      <c r="J19" s="19">
        <v>69.3</v>
      </c>
      <c r="K19" s="19">
        <f>J19/I19</f>
        <v>2625</v>
      </c>
      <c r="L19" s="20">
        <f>C19+I19</f>
        <v>8.733500000000001</v>
      </c>
      <c r="M19" s="20">
        <f>D19+J19</f>
        <v>18239.8</v>
      </c>
      <c r="N19" s="19">
        <f t="shared" si="4"/>
        <v>2088.486860937768</v>
      </c>
      <c r="O19" s="19">
        <f>F19</f>
        <v>36.5364</v>
      </c>
      <c r="P19" s="19">
        <f>G19</f>
        <v>105078.6</v>
      </c>
      <c r="Q19" s="19">
        <f t="shared" si="5"/>
        <v>2875.9976352349986</v>
      </c>
    </row>
    <row r="20" spans="1:17" ht="39">
      <c r="A20" s="24">
        <v>1605</v>
      </c>
      <c r="B20" s="25" t="s">
        <v>29</v>
      </c>
      <c r="C20" s="16">
        <f>472.1/1000</f>
        <v>0.4721</v>
      </c>
      <c r="D20" s="16">
        <v>5288.1</v>
      </c>
      <c r="E20" s="19" t="s">
        <v>36</v>
      </c>
      <c r="F20" s="16">
        <f>8872/1000</f>
        <v>8.872</v>
      </c>
      <c r="G20" s="16">
        <v>30885.6</v>
      </c>
      <c r="H20" s="19">
        <f>G20/F20</f>
        <v>3481.244364292155</v>
      </c>
      <c r="I20" s="27" t="s">
        <v>32</v>
      </c>
      <c r="J20" s="19" t="s">
        <v>32</v>
      </c>
      <c r="K20" s="19" t="s">
        <v>9</v>
      </c>
      <c r="L20" s="20">
        <f>C20</f>
        <v>0.4721</v>
      </c>
      <c r="M20" s="20">
        <f>D20</f>
        <v>5288.1</v>
      </c>
      <c r="N20" s="19" t="s">
        <v>36</v>
      </c>
      <c r="O20" s="19">
        <f>F20</f>
        <v>8.872</v>
      </c>
      <c r="P20" s="19">
        <f>G20</f>
        <v>30885.6</v>
      </c>
      <c r="Q20" s="19">
        <f t="shared" si="5"/>
        <v>3481.244364292155</v>
      </c>
    </row>
    <row r="21" spans="1:17" ht="21" customHeight="1">
      <c r="A21" s="37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8" customHeight="1">
      <c r="A22" s="38" t="s">
        <v>30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</sheetData>
  <sheetProtection/>
  <mergeCells count="13"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  <mergeCell ref="A21:Q21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2016-10-19T14:37:30Z</cp:lastPrinted>
  <dcterms:created xsi:type="dcterms:W3CDTF">2013-01-10T08:27:22Z</dcterms:created>
  <dcterms:modified xsi:type="dcterms:W3CDTF">2016-10-19T14:40:57Z</dcterms:modified>
  <cp:category/>
  <cp:version/>
  <cp:contentType/>
  <cp:contentStatus/>
</cp:coreProperties>
</file>