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<sst xmlns="http://schemas.openxmlformats.org/spreadsheetml/2006/main" count="74" uniqueCount="39">
  <si>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</si>
  <si>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</si>
  <si>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</si>
  <si>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</si>
  <si>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</si>
  <si>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</si>
  <si>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</si>
  <si>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</si>
  <si>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</si>
  <si>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</si>
  <si>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</si>
  <si>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</si>
  <si>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</si>
  <si>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</si>
  <si>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</si>
  <si>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</si>
  <si>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</si>
  <si>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</si>
  <si>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</si>
  <si>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</si>
  <si>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</si>
  <si>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</si>
  <si>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</si>
  <si>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</si>
  <si>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</si>
  <si>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</si>
  <si>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</si>
  <si>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</si>
  <si>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</si>
  <si>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</si>
  <si>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</si>
  <si>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</si>
  <si>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</si>
  <si>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</si>
  <si>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</si>
  <si>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</si>
  <si>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</si>
  <si>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о взаимной торговле со странами Евразийского экономического союза (ЕАЭС) - с Республикой Беларусь, Республикой  Казахстан, Республикой Армения и Киргизской  Республикой (начиная с августа 2015 г.).</t>
    </r>
  </si>
  <si>
    <t>Экспорт и импорт Российской Федерации рыбы, рыбопродуктов и морепродуктов за январь-ноябрь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</si>
</sst>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9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24" borderId="13" xfId="53" applyNumberFormat="1" applyFont="1" applyFill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1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S11" sqref="S11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8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7.66015625" style="1" customWidth="1"/>
    <col min="10" max="10" width="10.83203125" style="1" bestFit="1" customWidth="1"/>
    <col min="11" max="11" width="8.33203125" style="1" bestFit="1" customWidth="1"/>
    <col min="12" max="12" width="8.5" style="1" customWidth="1"/>
    <col min="13" max="13" width="12" style="1" customWidth="1"/>
    <col min="14" max="14" width="9.5" style="1" bestFit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0" t="s">
        <v>34</v>
      </c>
      <c r="B4" s="41" t="s">
        <v>0</v>
      </c>
      <c r="C4" s="42" t="s">
        <v>1</v>
      </c>
      <c r="D4" s="42"/>
      <c r="E4" s="42"/>
      <c r="F4" s="42"/>
      <c r="G4" s="42"/>
      <c r="H4" s="42"/>
      <c r="I4" s="43" t="s">
        <v>35</v>
      </c>
      <c r="J4" s="44"/>
      <c r="K4" s="45"/>
      <c r="L4" s="43" t="s">
        <v>2</v>
      </c>
      <c r="M4" s="44"/>
      <c r="N4" s="44"/>
      <c r="O4" s="44"/>
      <c r="P4" s="44"/>
      <c r="Q4" s="45"/>
    </row>
    <row r="5" spans="1:17" ht="19.5" customHeight="1">
      <c r="A5" s="40"/>
      <c r="B5" s="41"/>
      <c r="C5" s="42"/>
      <c r="D5" s="42"/>
      <c r="E5" s="42"/>
      <c r="F5" s="42"/>
      <c r="G5" s="42"/>
      <c r="H5" s="42"/>
      <c r="I5" s="46"/>
      <c r="J5" s="47"/>
      <c r="K5" s="48"/>
      <c r="L5" s="46"/>
      <c r="M5" s="47"/>
      <c r="N5" s="47"/>
      <c r="O5" s="47"/>
      <c r="P5" s="47"/>
      <c r="Q5" s="48"/>
    </row>
    <row r="6" spans="1:17" ht="12.75">
      <c r="A6" s="40"/>
      <c r="B6" s="41"/>
      <c r="C6" s="49" t="s">
        <v>3</v>
      </c>
      <c r="D6" s="49"/>
      <c r="E6" s="49"/>
      <c r="F6" s="49" t="s">
        <v>4</v>
      </c>
      <c r="G6" s="49"/>
      <c r="H6" s="49"/>
      <c r="I6" s="31" t="s">
        <v>3</v>
      </c>
      <c r="J6" s="32"/>
      <c r="K6" s="33"/>
      <c r="L6" s="34" t="s">
        <v>3</v>
      </c>
      <c r="M6" s="35"/>
      <c r="N6" s="36"/>
      <c r="O6" s="34" t="s">
        <v>4</v>
      </c>
      <c r="P6" s="35"/>
      <c r="Q6" s="36"/>
    </row>
    <row r="7" spans="1:17" ht="70.5" customHeight="1">
      <c r="A7" s="40"/>
      <c r="B7" s="41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31</v>
      </c>
      <c r="C8" s="10"/>
      <c r="D8" s="11">
        <v>2521160.5</v>
      </c>
      <c r="E8" s="10"/>
      <c r="F8" s="10"/>
      <c r="G8" s="11">
        <v>1206546.6</v>
      </c>
      <c r="H8" s="10"/>
      <c r="I8" s="10"/>
      <c r="J8" s="11">
        <v>667915.8</v>
      </c>
      <c r="K8" s="10"/>
      <c r="L8" s="12"/>
      <c r="M8" s="13">
        <f>D8+J8</f>
        <v>3189076.3</v>
      </c>
      <c r="N8" s="12"/>
      <c r="O8" s="10"/>
      <c r="P8" s="11">
        <f>G8</f>
        <v>1206546.6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6"/>
      <c r="I9" s="26"/>
      <c r="J9" s="27"/>
      <c r="K9" s="26"/>
      <c r="L9" s="17"/>
      <c r="M9" s="29"/>
      <c r="N9" s="17"/>
      <c r="O9" s="16"/>
      <c r="P9" s="27"/>
      <c r="Q9" s="26"/>
    </row>
    <row r="10" spans="1:17" ht="12.75">
      <c r="A10" s="18" t="s">
        <v>11</v>
      </c>
      <c r="B10" s="15" t="s">
        <v>12</v>
      </c>
      <c r="C10" s="28">
        <f>8.4/1000</f>
        <v>0.008400000000000001</v>
      </c>
      <c r="D10" s="19">
        <f>33.4</f>
        <v>33.4</v>
      </c>
      <c r="E10" s="19" t="s">
        <v>36</v>
      </c>
      <c r="F10" s="19">
        <f>469.5/1000</f>
        <v>0.4695</v>
      </c>
      <c r="G10" s="19">
        <v>9384.1</v>
      </c>
      <c r="H10" s="19" t="s">
        <v>36</v>
      </c>
      <c r="I10" s="27" t="s">
        <v>32</v>
      </c>
      <c r="J10" s="19" t="s">
        <v>32</v>
      </c>
      <c r="K10" s="19" t="s">
        <v>9</v>
      </c>
      <c r="L10" s="30">
        <f>C10</f>
        <v>0.008400000000000001</v>
      </c>
      <c r="M10" s="20">
        <f>D10</f>
        <v>33.4</v>
      </c>
      <c r="N10" s="19" t="s">
        <v>36</v>
      </c>
      <c r="O10" s="19">
        <f aca="true" t="shared" si="0" ref="O10:P17">F10</f>
        <v>0.4695</v>
      </c>
      <c r="P10" s="19">
        <f t="shared" si="0"/>
        <v>9384.1</v>
      </c>
      <c r="Q10" s="19" t="s">
        <v>36</v>
      </c>
    </row>
    <row r="11" spans="1:17" ht="12.75">
      <c r="A11" s="18" t="s">
        <v>13</v>
      </c>
      <c r="B11" s="15" t="s">
        <v>14</v>
      </c>
      <c r="C11" s="19">
        <f>847.7/1000</f>
        <v>0.8477</v>
      </c>
      <c r="D11" s="19">
        <f>1294.3</f>
        <v>1294.3</v>
      </c>
      <c r="E11" s="19">
        <f>D11/C11</f>
        <v>1526.8373245251857</v>
      </c>
      <c r="F11" s="19">
        <f>26762.6/1000</f>
        <v>26.7626</v>
      </c>
      <c r="G11" s="19">
        <v>167164.1</v>
      </c>
      <c r="H11" s="19">
        <f aca="true" t="shared" si="1" ref="H11:H16">G11/F11</f>
        <v>6246.183106275175</v>
      </c>
      <c r="I11" s="19">
        <f>1654.6/1000</f>
        <v>1.6545999999999998</v>
      </c>
      <c r="J11" s="19">
        <v>2125.8</v>
      </c>
      <c r="K11" s="19">
        <f>J11/I11</f>
        <v>1284.7818203795482</v>
      </c>
      <c r="L11" s="20">
        <f aca="true" t="shared" si="2" ref="L11:M14">C11+I11</f>
        <v>2.5023</v>
      </c>
      <c r="M11" s="20">
        <f t="shared" si="2"/>
        <v>3420.1000000000004</v>
      </c>
      <c r="N11" s="19">
        <f aca="true" t="shared" si="3" ref="N11:N19">M11/L11</f>
        <v>1366.782560044759</v>
      </c>
      <c r="O11" s="19">
        <f t="shared" si="0"/>
        <v>26.7626</v>
      </c>
      <c r="P11" s="19">
        <f t="shared" si="0"/>
        <v>167164.1</v>
      </c>
      <c r="Q11" s="19">
        <f>P11/O11</f>
        <v>6246.183106275175</v>
      </c>
    </row>
    <row r="12" spans="1:17" ht="12.75">
      <c r="A12" s="18" t="s">
        <v>15</v>
      </c>
      <c r="B12" s="15" t="s">
        <v>16</v>
      </c>
      <c r="C12" s="19">
        <f>1088579.2/1000</f>
        <v>1088.5792</v>
      </c>
      <c r="D12" s="19">
        <v>1696865</v>
      </c>
      <c r="E12" s="19">
        <f aca="true" t="shared" si="4" ref="E12:E17">D12/C12</f>
        <v>1558.7887404058429</v>
      </c>
      <c r="F12" s="19">
        <f>269547.4/1000</f>
        <v>269.54740000000004</v>
      </c>
      <c r="G12" s="19">
        <v>595193</v>
      </c>
      <c r="H12" s="19">
        <f t="shared" si="1"/>
        <v>2208.119981865898</v>
      </c>
      <c r="I12" s="19">
        <f>370770.9/1000</f>
        <v>370.77090000000004</v>
      </c>
      <c r="J12" s="19">
        <v>503403</v>
      </c>
      <c r="K12" s="19">
        <f>J12/I12</f>
        <v>1357.7198210539175</v>
      </c>
      <c r="L12" s="20">
        <f t="shared" si="2"/>
        <v>1459.3500999999999</v>
      </c>
      <c r="M12" s="20">
        <f t="shared" si="2"/>
        <v>2200268</v>
      </c>
      <c r="N12" s="19">
        <f t="shared" si="3"/>
        <v>1507.7040115322568</v>
      </c>
      <c r="O12" s="19">
        <f t="shared" si="0"/>
        <v>269.54740000000004</v>
      </c>
      <c r="P12" s="19">
        <f t="shared" si="0"/>
        <v>595193</v>
      </c>
      <c r="Q12" s="19">
        <f aca="true" t="shared" si="5" ref="Q12:Q20">P12/O12</f>
        <v>2208.119981865898</v>
      </c>
    </row>
    <row r="13" spans="1:17" ht="12.75">
      <c r="A13" s="18" t="s">
        <v>17</v>
      </c>
      <c r="B13" s="15" t="s">
        <v>18</v>
      </c>
      <c r="C13" s="19">
        <f>63544.2/1000</f>
        <v>63.5442</v>
      </c>
      <c r="D13" s="19">
        <v>251915.2</v>
      </c>
      <c r="E13" s="19">
        <f t="shared" si="4"/>
        <v>3964.4090255286874</v>
      </c>
      <c r="F13" s="19">
        <f>63023/1000</f>
        <v>63.023</v>
      </c>
      <c r="G13" s="19">
        <v>161991.9</v>
      </c>
      <c r="H13" s="19">
        <f t="shared" si="1"/>
        <v>2570.361614013931</v>
      </c>
      <c r="I13" s="19">
        <f>28369.5/1000</f>
        <v>28.3695</v>
      </c>
      <c r="J13" s="19">
        <v>157399</v>
      </c>
      <c r="K13" s="19">
        <f>J13/I13</f>
        <v>5548.176739103615</v>
      </c>
      <c r="L13" s="20">
        <f t="shared" si="2"/>
        <v>91.91369999999999</v>
      </c>
      <c r="M13" s="20">
        <f t="shared" si="2"/>
        <v>409314.2</v>
      </c>
      <c r="N13" s="19">
        <f t="shared" si="3"/>
        <v>4453.244728478998</v>
      </c>
      <c r="O13" s="19">
        <f t="shared" si="0"/>
        <v>63.023</v>
      </c>
      <c r="P13" s="19">
        <f t="shared" si="0"/>
        <v>161991.9</v>
      </c>
      <c r="Q13" s="19">
        <f t="shared" si="5"/>
        <v>2570.361614013931</v>
      </c>
    </row>
    <row r="14" spans="1:17" ht="12.75">
      <c r="A14" s="18" t="s">
        <v>19</v>
      </c>
      <c r="B14" s="15" t="s">
        <v>20</v>
      </c>
      <c r="C14" s="19">
        <f>4720.1/1000</f>
        <v>4.7201</v>
      </c>
      <c r="D14" s="19">
        <v>23263.9</v>
      </c>
      <c r="E14" s="19">
        <f t="shared" si="4"/>
        <v>4928.687951526451</v>
      </c>
      <c r="F14" s="19">
        <f>19579.6/1000</f>
        <v>19.5796</v>
      </c>
      <c r="G14" s="19">
        <v>96277.8</v>
      </c>
      <c r="H14" s="19">
        <f t="shared" si="1"/>
        <v>4917.25060777544</v>
      </c>
      <c r="I14" s="19">
        <f>874.3/1000</f>
        <v>0.8743</v>
      </c>
      <c r="J14" s="19">
        <v>4988</v>
      </c>
      <c r="K14" s="19">
        <f>J14/I14</f>
        <v>5705.13553700103</v>
      </c>
      <c r="L14" s="20">
        <f t="shared" si="2"/>
        <v>5.5944</v>
      </c>
      <c r="M14" s="20">
        <f t="shared" si="2"/>
        <v>28251.9</v>
      </c>
      <c r="N14" s="19">
        <f t="shared" si="3"/>
        <v>5050.0321750321755</v>
      </c>
      <c r="O14" s="19">
        <f t="shared" si="0"/>
        <v>19.5796</v>
      </c>
      <c r="P14" s="19">
        <f t="shared" si="0"/>
        <v>96277.8</v>
      </c>
      <c r="Q14" s="19">
        <f t="shared" si="5"/>
        <v>4917.25060777544</v>
      </c>
    </row>
    <row r="15" spans="1:17" ht="12.75">
      <c r="A15" s="18" t="s">
        <v>21</v>
      </c>
      <c r="B15" s="15" t="s">
        <v>22</v>
      </c>
      <c r="C15" s="19">
        <f>49731.4/1000</f>
        <v>49.7314</v>
      </c>
      <c r="D15" s="19">
        <v>489934.3</v>
      </c>
      <c r="E15" s="19">
        <f t="shared" si="4"/>
        <v>9851.608842703</v>
      </c>
      <c r="F15" s="19">
        <f>19424.7/1000</f>
        <v>19.4247</v>
      </c>
      <c r="G15" s="19">
        <v>118937.6</v>
      </c>
      <c r="H15" s="19">
        <f t="shared" si="1"/>
        <v>6123.008334749056</v>
      </c>
      <c r="I15" s="28" t="s">
        <v>32</v>
      </c>
      <c r="J15" s="19" t="s">
        <v>32</v>
      </c>
      <c r="K15" s="19" t="s">
        <v>32</v>
      </c>
      <c r="L15" s="20">
        <f aca="true" t="shared" si="6" ref="L15:M17">C15</f>
        <v>49.7314</v>
      </c>
      <c r="M15" s="20">
        <f t="shared" si="6"/>
        <v>489934.3</v>
      </c>
      <c r="N15" s="19">
        <f t="shared" si="3"/>
        <v>9851.608842703</v>
      </c>
      <c r="O15" s="19">
        <f t="shared" si="0"/>
        <v>19.4247</v>
      </c>
      <c r="P15" s="19">
        <f t="shared" si="0"/>
        <v>118937.6</v>
      </c>
      <c r="Q15" s="19">
        <f t="shared" si="5"/>
        <v>6123.008334749056</v>
      </c>
    </row>
    <row r="16" spans="1:17" ht="12.75">
      <c r="A16" s="18" t="s">
        <v>23</v>
      </c>
      <c r="B16" s="15" t="s">
        <v>24</v>
      </c>
      <c r="C16" s="19">
        <f>17429.8/1000</f>
        <v>17.4298</v>
      </c>
      <c r="D16" s="19">
        <f>43449.2</f>
        <v>43449.2</v>
      </c>
      <c r="E16" s="19">
        <f t="shared" si="4"/>
        <v>2492.8111624918242</v>
      </c>
      <c r="F16" s="19">
        <f>22118.2/1000</f>
        <v>22.1182</v>
      </c>
      <c r="G16" s="19">
        <v>57276.5</v>
      </c>
      <c r="H16" s="19">
        <f t="shared" si="1"/>
        <v>2589.5642502554456</v>
      </c>
      <c r="I16" s="28" t="s">
        <v>32</v>
      </c>
      <c r="J16" s="19" t="s">
        <v>32</v>
      </c>
      <c r="K16" s="19" t="s">
        <v>32</v>
      </c>
      <c r="L16" s="20">
        <f t="shared" si="6"/>
        <v>17.4298</v>
      </c>
      <c r="M16" s="20">
        <f t="shared" si="6"/>
        <v>43449.2</v>
      </c>
      <c r="N16" s="19">
        <f t="shared" si="3"/>
        <v>2492.8111624918242</v>
      </c>
      <c r="O16" s="19">
        <f t="shared" si="0"/>
        <v>22.1182</v>
      </c>
      <c r="P16" s="19">
        <f t="shared" si="0"/>
        <v>57276.5</v>
      </c>
      <c r="Q16" s="19">
        <f t="shared" si="5"/>
        <v>2589.5642502554456</v>
      </c>
    </row>
    <row r="17" spans="1:17" ht="12.75">
      <c r="A17" s="18" t="s">
        <v>25</v>
      </c>
      <c r="B17" s="15" t="s">
        <v>26</v>
      </c>
      <c r="C17" s="19">
        <f>7249.2/1000</f>
        <v>7.2492</v>
      </c>
      <c r="D17" s="19">
        <v>14405.2</v>
      </c>
      <c r="E17" s="19">
        <f t="shared" si="4"/>
        <v>1987.1434089278819</v>
      </c>
      <c r="F17" s="28">
        <f>22.2/1000</f>
        <v>0.0222</v>
      </c>
      <c r="G17" s="19">
        <v>321.6</v>
      </c>
      <c r="H17" s="19" t="s">
        <v>36</v>
      </c>
      <c r="I17" s="28" t="s">
        <v>32</v>
      </c>
      <c r="J17" s="19" t="s">
        <v>33</v>
      </c>
      <c r="K17" s="28" t="s">
        <v>32</v>
      </c>
      <c r="L17" s="20">
        <f t="shared" si="6"/>
        <v>7.2492</v>
      </c>
      <c r="M17" s="20">
        <f t="shared" si="6"/>
        <v>14405.2</v>
      </c>
      <c r="N17" s="19">
        <f t="shared" si="3"/>
        <v>1987.1434089278819</v>
      </c>
      <c r="O17" s="28">
        <f t="shared" si="0"/>
        <v>0.0222</v>
      </c>
      <c r="P17" s="19">
        <f t="shared" si="0"/>
        <v>321.6</v>
      </c>
      <c r="Q17" s="19" t="s">
        <v>36</v>
      </c>
    </row>
    <row r="18" spans="1:17" ht="39">
      <c r="A18" s="18"/>
      <c r="B18" s="22" t="s">
        <v>27</v>
      </c>
      <c r="C18" s="16"/>
      <c r="D18" s="16"/>
      <c r="E18" s="19"/>
      <c r="F18" s="16"/>
      <c r="G18" s="16"/>
      <c r="H18" s="28"/>
      <c r="I18" s="27"/>
      <c r="J18" s="19"/>
      <c r="K18" s="21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3" t="s">
        <v>28</v>
      </c>
      <c r="C19" s="16">
        <f>11566.3/1000</f>
        <v>11.5663</v>
      </c>
      <c r="D19" s="16">
        <v>25905.5</v>
      </c>
      <c r="E19" s="19">
        <f>D19/C19</f>
        <v>2239.7395882866604</v>
      </c>
      <c r="F19" s="16">
        <f>69482.8/1000</f>
        <v>69.4828</v>
      </c>
      <c r="G19" s="16">
        <v>161553.5</v>
      </c>
      <c r="H19" s="19">
        <f>G19/F19</f>
        <v>2325.0862083853845</v>
      </c>
      <c r="I19" s="28">
        <f>36.3/1000</f>
        <v>0.0363</v>
      </c>
      <c r="J19" s="19">
        <v>104.3</v>
      </c>
      <c r="K19" s="21" t="s">
        <v>36</v>
      </c>
      <c r="L19" s="20">
        <f>C19+I19</f>
        <v>11.6026</v>
      </c>
      <c r="M19" s="20">
        <f>D19+J19</f>
        <v>26009.8</v>
      </c>
      <c r="N19" s="19">
        <f t="shared" si="3"/>
        <v>2241.7216830710354</v>
      </c>
      <c r="O19" s="19">
        <f>F19</f>
        <v>69.4828</v>
      </c>
      <c r="P19" s="19">
        <f>G19</f>
        <v>161553.5</v>
      </c>
      <c r="Q19" s="19">
        <f t="shared" si="5"/>
        <v>2325.0862083853845</v>
      </c>
    </row>
    <row r="20" spans="1:17" ht="39">
      <c r="A20" s="24">
        <v>1605</v>
      </c>
      <c r="B20" s="25" t="s">
        <v>29</v>
      </c>
      <c r="C20" s="16">
        <f>497/1000</f>
        <v>0.497</v>
      </c>
      <c r="D20" s="16">
        <v>6079.2</v>
      </c>
      <c r="E20" s="19" t="s">
        <v>36</v>
      </c>
      <c r="F20" s="16">
        <f>9014.6/1000</f>
        <v>9.0146</v>
      </c>
      <c r="G20" s="16">
        <v>33353.1</v>
      </c>
      <c r="H20" s="19">
        <f>G20/F20</f>
        <v>3699.897943336365</v>
      </c>
      <c r="I20" s="27" t="s">
        <v>32</v>
      </c>
      <c r="J20" s="19" t="s">
        <v>32</v>
      </c>
      <c r="K20" s="19" t="s">
        <v>9</v>
      </c>
      <c r="L20" s="20">
        <f>C20</f>
        <v>0.497</v>
      </c>
      <c r="M20" s="20">
        <f>D20</f>
        <v>6079.2</v>
      </c>
      <c r="N20" s="19" t="s">
        <v>36</v>
      </c>
      <c r="O20" s="19">
        <f>F20</f>
        <v>9.0146</v>
      </c>
      <c r="P20" s="19">
        <f>G20</f>
        <v>33353.1</v>
      </c>
      <c r="Q20" s="19">
        <f t="shared" si="5"/>
        <v>3699.897943336365</v>
      </c>
    </row>
    <row r="21" spans="1:17" ht="30" customHeight="1">
      <c r="A21" s="37" t="s">
        <v>37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8" customHeight="1">
      <c r="A22" s="38" t="s">
        <v>30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</sheetData>
  <sheetProtection/>
  <mergeCells count="13"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  <mergeCell ref="O6:Q6"/>
    <mergeCell ref="A21:Q21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2016-01-25T15:17:02Z</cp:lastPrinted>
  <dcterms:created xsi:type="dcterms:W3CDTF">2013-01-10T08:27:22Z</dcterms:created>
  <dcterms:modified xsi:type="dcterms:W3CDTF">2016-01-25T15:20:12Z</dcterms:modified>
  <cp:category/>
  <cp:version/>
  <cp:contentType/>
  <cp:contentStatus/>
</cp:coreProperties>
</file>