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300" windowWidth="13575" windowHeight="9120" tabRatio="598" activeTab="0"/>
  </bookViews>
  <sheets>
    <sheet name="Форма" sheetId="1" r:id="rId1"/>
    <sheet name="Свод" sheetId="2" r:id="rId2"/>
    <sheet name="всего по бас" sheetId="3" r:id="rId3"/>
  </sheets>
  <definedNames>
    <definedName name="BegReport">'Форма'!#REF!</definedName>
    <definedName name="Catch">'Форма'!$E$1</definedName>
    <definedName name="CatchDay">'Форма'!$H$1</definedName>
    <definedName name="CatchLast">'Форма'!$N$1</definedName>
    <definedName name="CurLast">'Форма'!$C$13</definedName>
    <definedName name="CurLast1">'Форма'!$N$14</definedName>
    <definedName name="CurLast2">'Форма'!$O$11</definedName>
    <definedName name="CurYear">'Форма'!$D$9</definedName>
    <definedName name="CurYear1">'Форма'!$O$10</definedName>
    <definedName name="Dr">'Форма'!$N$8</definedName>
    <definedName name="Dt">'Форма'!$F$6</definedName>
    <definedName name="EndReport">'Форма'!#REF!</definedName>
    <definedName name="Msg">'Форма'!$A$2</definedName>
    <definedName name="Odbc">'Форма'!#REF!</definedName>
    <definedName name="Odu">'Форма'!$D$1</definedName>
    <definedName name="OduLast">'Форма'!$C$1</definedName>
    <definedName name="Plus">'Форма'!#REF!</definedName>
    <definedName name="Qbig">'Форма'!$I$1</definedName>
    <definedName name="Qmid">'Форма'!$K$1</definedName>
    <definedName name="Qsmall">'Форма'!$M$1</definedName>
    <definedName name="Sos">'Форма'!#REF!</definedName>
    <definedName name="Temp">'Форма'!#REF!</definedName>
    <definedName name="Tonn">'Форма'!#REF!</definedName>
    <definedName name="_xlnm.Print_Titles" localSheetId="0">'Форма'!$9:$20</definedName>
    <definedName name="_xlnm.Print_Area" localSheetId="0">'Форма'!$A$2:$P$177</definedName>
  </definedNames>
  <calcPr fullCalcOnLoad="1"/>
</workbook>
</file>

<file path=xl/comments1.xml><?xml version="1.0" encoding="utf-8"?>
<comments xmlns="http://schemas.openxmlformats.org/spreadsheetml/2006/main">
  <authors>
    <author> nika</author>
  </authors>
  <commentList>
    <comment ref="C98" authorId="0">
      <text>
        <r>
          <rPr>
            <b/>
            <sz val="8"/>
            <rFont val="Tahoma"/>
            <family val="0"/>
          </rPr>
          <t>0</t>
        </r>
        <r>
          <rPr>
            <sz val="8"/>
            <rFont val="Tahoma"/>
            <family val="0"/>
          </rPr>
          <t xml:space="preserve">
</t>
        </r>
      </text>
    </comment>
    <comment ref="D98" authorId="0">
      <text>
        <r>
          <rPr>
            <b/>
            <sz val="8"/>
            <rFont val="Tahoma"/>
            <family val="0"/>
          </rPr>
          <t>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<sst xmlns="http://schemas.openxmlformats.org/spreadsheetml/2006/main" count="558" uniqueCount="209">
  <si>
    <t>Вылов с начала</t>
  </si>
  <si>
    <t>Вылов</t>
  </si>
  <si>
    <t>Добывающие</t>
  </si>
  <si>
    <t>Вылов с</t>
  </si>
  <si>
    <t>за</t>
  </si>
  <si>
    <t>суда на</t>
  </si>
  <si>
    <t>начала</t>
  </si>
  <si>
    <t>последние</t>
  </si>
  <si>
    <t>промысле</t>
  </si>
  <si>
    <t xml:space="preserve">               моря, объекты промысла</t>
  </si>
  <si>
    <t>года</t>
  </si>
  <si>
    <t>+, -</t>
  </si>
  <si>
    <t>сутки</t>
  </si>
  <si>
    <t>%</t>
  </si>
  <si>
    <t>на</t>
  </si>
  <si>
    <t>последнюю</t>
  </si>
  <si>
    <t>дату</t>
  </si>
  <si>
    <t>(единиц)</t>
  </si>
  <si>
    <t xml:space="preserve">                      Зоны, бассейны,</t>
  </si>
  <si>
    <t>Остаток</t>
  </si>
  <si>
    <t>Процент</t>
  </si>
  <si>
    <t xml:space="preserve">     РЕСУРСОВ РОССИЙСКИМИ ПОЛЬЗОВАТЕЛЯМИ В ОТЧЕТНОМ ГОДУ В СРАВНЕНИИ С ПРЕДЫДУЩИМ</t>
  </si>
  <si>
    <t>Исключительная экономическая</t>
  </si>
  <si>
    <t>зона Российской Федерации,</t>
  </si>
  <si>
    <t>всего</t>
  </si>
  <si>
    <t>Дальневосточный бассейн,</t>
  </si>
  <si>
    <t xml:space="preserve">          в том числе</t>
  </si>
  <si>
    <t>Охотское море,</t>
  </si>
  <si>
    <t xml:space="preserve">          из него:</t>
  </si>
  <si>
    <t xml:space="preserve">          минтай</t>
  </si>
  <si>
    <t xml:space="preserve">          сельдь</t>
  </si>
  <si>
    <t xml:space="preserve">          треска</t>
  </si>
  <si>
    <t xml:space="preserve">          палтус</t>
  </si>
  <si>
    <t xml:space="preserve">          камбала</t>
  </si>
  <si>
    <t xml:space="preserve">          крабы</t>
  </si>
  <si>
    <t xml:space="preserve">          креветки</t>
  </si>
  <si>
    <t xml:space="preserve">          трубач</t>
  </si>
  <si>
    <t xml:space="preserve">          лососевые</t>
  </si>
  <si>
    <t>Японское море,</t>
  </si>
  <si>
    <t>Берингово море,</t>
  </si>
  <si>
    <t xml:space="preserve">          терпуг</t>
  </si>
  <si>
    <t xml:space="preserve">          кальмары</t>
  </si>
  <si>
    <t>Северные и Южные Курилы,</t>
  </si>
  <si>
    <t xml:space="preserve">          лемонема</t>
  </si>
  <si>
    <t xml:space="preserve">          сайра</t>
  </si>
  <si>
    <t xml:space="preserve">          пикша</t>
  </si>
  <si>
    <t xml:space="preserve">          мойва</t>
  </si>
  <si>
    <t xml:space="preserve">          гребешок</t>
  </si>
  <si>
    <t>Балтийское море,</t>
  </si>
  <si>
    <t xml:space="preserve">          килька</t>
  </si>
  <si>
    <t>Азовское и Черное моря,</t>
  </si>
  <si>
    <t xml:space="preserve">          хамса</t>
  </si>
  <si>
    <t xml:space="preserve">          тюлька</t>
  </si>
  <si>
    <t xml:space="preserve">          шпрот</t>
  </si>
  <si>
    <t xml:space="preserve">          пиленгас</t>
  </si>
  <si>
    <t xml:space="preserve">          осетровые</t>
  </si>
  <si>
    <t>Каспийский бассейн,</t>
  </si>
  <si>
    <t>Зоны иностранных государств,</t>
  </si>
  <si>
    <t>Зона Норвегии,</t>
  </si>
  <si>
    <t xml:space="preserve">          путассу</t>
  </si>
  <si>
    <t>Зона Шпицберген,</t>
  </si>
  <si>
    <t>Зона Ян-Майен,</t>
  </si>
  <si>
    <t>Зона Фарер,</t>
  </si>
  <si>
    <t xml:space="preserve">          скумбрия</t>
  </si>
  <si>
    <t>Зона Гренландии,</t>
  </si>
  <si>
    <t xml:space="preserve">          черный палтус</t>
  </si>
  <si>
    <t>Зона Мавритании,</t>
  </si>
  <si>
    <t xml:space="preserve">          сардинелла</t>
  </si>
  <si>
    <t xml:space="preserve">          ставрида</t>
  </si>
  <si>
    <t xml:space="preserve">          сардина</t>
  </si>
  <si>
    <t>Зона Японии,</t>
  </si>
  <si>
    <t xml:space="preserve"> часть Мирового океана,</t>
  </si>
  <si>
    <t xml:space="preserve">          в том числе:</t>
  </si>
  <si>
    <t>Район регулирования НАФО,</t>
  </si>
  <si>
    <t>Район регулирования НЕАФК,</t>
  </si>
  <si>
    <t>ИТОГО</t>
  </si>
  <si>
    <t>освое-</t>
  </si>
  <si>
    <t>ния</t>
  </si>
  <si>
    <t>/</t>
  </si>
  <si>
    <t>Зона Марокко,</t>
  </si>
  <si>
    <t>сельди</t>
  </si>
  <si>
    <t>камбалы</t>
  </si>
  <si>
    <t>креветки</t>
  </si>
  <si>
    <t>крабы</t>
  </si>
  <si>
    <t>г.</t>
  </si>
  <si>
    <t>откл.</t>
  </si>
  <si>
    <t>Уловы (тыс.тонн)</t>
  </si>
  <si>
    <t>Зоны, объекты промысла</t>
  </si>
  <si>
    <t>Всего</t>
  </si>
  <si>
    <t>ИЭЗ России</t>
  </si>
  <si>
    <t>Зоны иностранных государств</t>
  </si>
  <si>
    <t>УЛОВ РОССИЙСКИМИ ПОЛЬЗОВАТЕЛЯМИ В СРАВНЕНИИ С ПРЕДЫДУЩИМ</t>
  </si>
  <si>
    <t xml:space="preserve"> </t>
  </si>
  <si>
    <t>г.(по информации ОСМ)</t>
  </si>
  <si>
    <t>Зона КНДР,</t>
  </si>
  <si>
    <t xml:space="preserve">          краб красный</t>
  </si>
  <si>
    <t>(тыс.тонн)</t>
  </si>
  <si>
    <t>крупные/</t>
  </si>
  <si>
    <t>средние/</t>
  </si>
  <si>
    <t>маломерные</t>
  </si>
  <si>
    <t xml:space="preserve">          сайда</t>
  </si>
  <si>
    <t xml:space="preserve">          зубатки</t>
  </si>
  <si>
    <t xml:space="preserve">          сельдь балтийская</t>
  </si>
  <si>
    <t xml:space="preserve">          водоросли</t>
  </si>
  <si>
    <t>лососевые</t>
  </si>
  <si>
    <t xml:space="preserve">          вобла</t>
  </si>
  <si>
    <t xml:space="preserve">          мелкие пресноводные</t>
  </si>
  <si>
    <t xml:space="preserve">          крупные пресноводные</t>
  </si>
  <si>
    <t xml:space="preserve">     в том числе</t>
  </si>
  <si>
    <t>Дальневосточный бассейн</t>
  </si>
  <si>
    <t>Северный бассейн</t>
  </si>
  <si>
    <t>Балтийское море</t>
  </si>
  <si>
    <t>Азовское и Черное моря</t>
  </si>
  <si>
    <t>Каспийский бассейн</t>
  </si>
  <si>
    <t>Вылов с начала года 
(тыс.тонн)</t>
  </si>
  <si>
    <t>Бассейны, моря</t>
  </si>
  <si>
    <t>ВОДНЫХ БИОЛОГИЧЕСКИХ РЕСУРСОВ РОССИЙСКИМИ ПОЛЬЗОВАТЕЛЯМИ</t>
  </si>
  <si>
    <t>ПО БАССЕЙНАМ НА</t>
  </si>
  <si>
    <t>Всего по бассейнам</t>
  </si>
  <si>
    <t xml:space="preserve">          морские окуни</t>
  </si>
  <si>
    <t xml:space="preserve">          большеголов</t>
  </si>
  <si>
    <t>краб стр_опилио_ДВ</t>
  </si>
  <si>
    <t>сельдь_ДВ</t>
  </si>
  <si>
    <t>Сельдь СБ (ин_зоны_откр_части)</t>
  </si>
  <si>
    <t>минтай Охотское море</t>
  </si>
  <si>
    <t xml:space="preserve">               Камчатско-Курильская</t>
  </si>
  <si>
    <t xml:space="preserve">               Сев.Охотомор.</t>
  </si>
  <si>
    <t xml:space="preserve">               Зап.Камч. </t>
  </si>
  <si>
    <t xml:space="preserve">               Вост.Сахал.</t>
  </si>
  <si>
    <t>минтай Берингово море</t>
  </si>
  <si>
    <t xml:space="preserve">           З.Беринг. </t>
  </si>
  <si>
    <t xml:space="preserve">           Карагин.. </t>
  </si>
  <si>
    <t xml:space="preserve">           Петр.-Командор. </t>
  </si>
  <si>
    <t>минтай С.Курильск.</t>
  </si>
  <si>
    <t>минтай Ю.Курильск.</t>
  </si>
  <si>
    <t>треска ДВ</t>
  </si>
  <si>
    <t>скаты ДВ</t>
  </si>
  <si>
    <t>сайра</t>
  </si>
  <si>
    <t xml:space="preserve">          макрурус</t>
  </si>
  <si>
    <t xml:space="preserve">          шипощек</t>
  </si>
  <si>
    <t xml:space="preserve">          навага</t>
  </si>
  <si>
    <t>макрурус</t>
  </si>
  <si>
    <t>навага</t>
  </si>
  <si>
    <t>кальмары</t>
  </si>
  <si>
    <t>окуни</t>
  </si>
  <si>
    <t xml:space="preserve">          окуни</t>
  </si>
  <si>
    <t xml:space="preserve">          судак</t>
  </si>
  <si>
    <t xml:space="preserve">          лещ</t>
  </si>
  <si>
    <t xml:space="preserve">          корюшка</t>
  </si>
  <si>
    <t>Общий вылов путассу по СВА</t>
  </si>
  <si>
    <t>Общий вылов сельди в счет Норвежской квоты</t>
  </si>
  <si>
    <t>минтай</t>
  </si>
  <si>
    <t>треска</t>
  </si>
  <si>
    <t xml:space="preserve">          синекорый палтус</t>
  </si>
  <si>
    <t xml:space="preserve">          зубатка</t>
  </si>
  <si>
    <t>Конвенционные районы и открытая часть Мирового океана</t>
  </si>
  <si>
    <t>Конвенционные районы и открытая</t>
  </si>
  <si>
    <t>терпуги</t>
  </si>
  <si>
    <t xml:space="preserve">   ИНФОРМАЦИЯ ОБ ОСВОЕНИИ КВОТ НА ДОБЫЧУ (ВЫЛОВ) </t>
  </si>
  <si>
    <t>Квота
 (тыс.тонн)</t>
  </si>
  <si>
    <t>Остаток квот 
(тыс.тонн)</t>
  </si>
  <si>
    <t xml:space="preserve">        ИНФОРМАЦИЯ ОБ ОСВОЕНИИ КВОТ НА ДОБЫЧУ (ВЫЛОВ) ВОДНЫХ БИОЛОГИЧЕСКИХ</t>
  </si>
  <si>
    <t>Квота</t>
  </si>
  <si>
    <t>квот</t>
  </si>
  <si>
    <t>Район регулирования ЮТО,</t>
  </si>
  <si>
    <t>минтай_ДВ</t>
  </si>
  <si>
    <t>камбалы_ДВ</t>
  </si>
  <si>
    <t>крабы_ДВ</t>
  </si>
  <si>
    <t>минтай_Прим.кр._Охотск.море</t>
  </si>
  <si>
    <t>минтай_Сах.обл._Охотск.море</t>
  </si>
  <si>
    <t>минтай_Камч.обл._Охотск.море</t>
  </si>
  <si>
    <t>минтай_Магад.обл._Охотск.море</t>
  </si>
  <si>
    <t>минтай_Хабар.кр._Охотск.море</t>
  </si>
  <si>
    <t>минтай_Прим.кр._Беринг.море</t>
  </si>
  <si>
    <t>минтай_Сах.обл._Беринг.море</t>
  </si>
  <si>
    <t>минтай_Камч.обл._Беринг.море</t>
  </si>
  <si>
    <t>минтай_Магад.обл._Беринг.море</t>
  </si>
  <si>
    <t>минтай_Хабар.кр._Беринг.море</t>
  </si>
  <si>
    <t>минтай_Прим.кр._Сев._и_Южн.Кур</t>
  </si>
  <si>
    <t>минтай_Сах.обл._Сев._и_Южн.Кур</t>
  </si>
  <si>
    <t>минтай_Камч.обл._Сев._и_Южн.Кур</t>
  </si>
  <si>
    <t>минтай_Магад.обл._Сев._и_Южн.Кур</t>
  </si>
  <si>
    <t>минтай_Хабар.кр._Сев._и_Южн.Кур</t>
  </si>
  <si>
    <t>минтай_ИЭЗ</t>
  </si>
  <si>
    <t>треска_ИЭЗ</t>
  </si>
  <si>
    <t>сельди_ИЭЗ</t>
  </si>
  <si>
    <t>крабы_ИЭЗ</t>
  </si>
  <si>
    <t>то_лосось_ДВ</t>
  </si>
  <si>
    <t>треска_Японск.море</t>
  </si>
  <si>
    <t>сельдь_Сев._и_Южн.Кур</t>
  </si>
  <si>
    <t>крабы_Сев._и_Южн.Кур</t>
  </si>
  <si>
    <t>минтай_Прим.кр._ИЭЗ</t>
  </si>
  <si>
    <t>минтай_Сах.обл._ИЭЗ</t>
  </si>
  <si>
    <t>минтай_Камч.обл._ИЭЗ</t>
  </si>
  <si>
    <t>минтай_Магад.обл._ИЭЗ</t>
  </si>
  <si>
    <t>минтай_Хабар.кр._ИЭЗ</t>
  </si>
  <si>
    <t>скумбрия_ИЭЗ</t>
  </si>
  <si>
    <t>сардина-иваси_ИЭЗ</t>
  </si>
  <si>
    <t>Северный бассейн,
(Баренцево и Белое моря)</t>
  </si>
  <si>
    <t>2018г.</t>
  </si>
  <si>
    <t xml:space="preserve">          камбала длинная</t>
  </si>
  <si>
    <t>(без лососевых)</t>
  </si>
  <si>
    <t>Дата 18.02.2019  13:31:26</t>
  </si>
  <si>
    <t>2019г.</t>
  </si>
  <si>
    <t>2019г. к вылову</t>
  </si>
  <si>
    <t xml:space="preserve"> с начала 2018г.</t>
  </si>
  <si>
    <t>2018года</t>
  </si>
  <si>
    <t>ГОДОМ, ДЛЯ ДОКЛАДА</t>
  </si>
  <si>
    <t>ГОДОМ ДЛЯ ДОКЛАДА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</si>
</sst>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dd/mm/yy"/>
    <numFmt numFmtId="170" formatCode="0.000;[Red]0.000"/>
    <numFmt numFmtId="171" formatCode="0.000_ ;[Red]\-0.000\ "/>
    <numFmt numFmtId="172" formatCode="0.00_ ;[Red]\-0.00\ "/>
    <numFmt numFmtId="173" formatCode="0.0_ ;[Red]\-0.0\ "/>
    <numFmt numFmtId="174" formatCode="[$€-2]\ ###,000_);[Red]\([$€-2]\ ###,000\)"/>
    <numFmt numFmtId="175" formatCode="0.0000_ ;[Red]\-0.0000\ "/>
  </numFmts>
  <fonts count="17">
    <font>
      <sz val="10"/>
      <name val="Arial Cyr"/>
      <family val="0"/>
    </font>
    <font>
      <sz val="9"/>
      <name val="Arial Cyr"/>
      <family val="2"/>
    </font>
    <font>
      <b/>
      <sz val="12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b/>
      <u val="single"/>
      <sz val="11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0" fillId="0" borderId="7" xfId="0" applyNumberFormat="1" applyFont="1" applyBorder="1" applyAlignment="1">
      <alignment/>
    </xf>
    <xf numFmtId="165" fontId="9" fillId="0" borderId="4" xfId="0" applyNumberFormat="1" applyFont="1" applyBorder="1" applyAlignment="1">
      <alignment/>
    </xf>
    <xf numFmtId="165" fontId="10" fillId="0" borderId="4" xfId="0" applyNumberFormat="1" applyFont="1" applyBorder="1" applyAlignment="1">
      <alignment/>
    </xf>
    <xf numFmtId="165" fontId="9" fillId="0" borderId="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11" fillId="0" borderId="6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9" fillId="0" borderId="17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72" fontId="0" fillId="0" borderId="0" xfId="0" applyNumberFormat="1" applyAlignment="1">
      <alignment/>
    </xf>
    <xf numFmtId="172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9" fontId="2" fillId="2" borderId="0" xfId="0" applyNumberFormat="1" applyFont="1" applyFill="1" applyBorder="1" applyAlignment="1" applyProtection="1">
      <alignment horizontal="center" vertical="top"/>
      <protection locked="0"/>
    </xf>
    <xf numFmtId="169" fontId="12" fillId="2" borderId="0" xfId="0" applyNumberFormat="1" applyFont="1" applyFill="1" applyAlignment="1" applyProtection="1">
      <alignment horizontal="center" vertical="top"/>
      <protection locked="0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169" fontId="0" fillId="2" borderId="0" xfId="0" applyNumberFormat="1" applyFont="1" applyFill="1" applyBorder="1" applyAlignment="1" applyProtection="1">
      <alignment horizontal="left" vertical="top"/>
      <protection locked="0"/>
    </xf>
    <xf numFmtId="1" fontId="0" fillId="0" borderId="0" xfId="0" applyNumberForma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9" fillId="0" borderId="20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1" fontId="0" fillId="0" borderId="15" xfId="0" applyNumberFormat="1" applyFon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9" fillId="0" borderId="16" xfId="0" applyNumberFormat="1" applyFont="1" applyBorder="1" applyAlignment="1">
      <alignment horizontal="left"/>
    </xf>
    <xf numFmtId="1" fontId="9" fillId="0" borderId="6" xfId="0" applyNumberFormat="1" applyFon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6" xfId="0" applyNumberFormat="1" applyFont="1" applyBorder="1" applyAlignment="1">
      <alignment horizontal="left"/>
    </xf>
    <xf numFmtId="1" fontId="0" fillId="0" borderId="3" xfId="0" applyNumberFormat="1" applyBorder="1" applyAlignment="1">
      <alignment horizontal="left"/>
    </xf>
    <xf numFmtId="173" fontId="0" fillId="0" borderId="0" xfId="0" applyNumberFormat="1" applyBorder="1" applyAlignment="1">
      <alignment/>
    </xf>
    <xf numFmtId="173" fontId="3" fillId="0" borderId="0" xfId="0" applyNumberFormat="1" applyFont="1" applyBorder="1" applyAlignment="1">
      <alignment/>
    </xf>
    <xf numFmtId="173" fontId="0" fillId="0" borderId="7" xfId="0" applyNumberFormat="1" applyFont="1" applyBorder="1" applyAlignment="1">
      <alignment/>
    </xf>
    <xf numFmtId="173" fontId="0" fillId="0" borderId="1" xfId="0" applyNumberFormat="1" applyFont="1" applyBorder="1" applyAlignment="1">
      <alignment horizontal="center"/>
    </xf>
    <xf numFmtId="173" fontId="0" fillId="0" borderId="1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173" fontId="9" fillId="0" borderId="4" xfId="0" applyNumberFormat="1" applyFont="1" applyBorder="1" applyAlignment="1">
      <alignment/>
    </xf>
    <xf numFmtId="173" fontId="9" fillId="0" borderId="3" xfId="0" applyNumberFormat="1" applyFon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3" xfId="0" applyNumberFormat="1" applyFont="1" applyBorder="1" applyAlignment="1">
      <alignment/>
    </xf>
    <xf numFmtId="173" fontId="7" fillId="0" borderId="4" xfId="0" applyNumberFormat="1" applyFont="1" applyBorder="1" applyAlignment="1">
      <alignment/>
    </xf>
    <xf numFmtId="173" fontId="0" fillId="0" borderId="1" xfId="0" applyNumberFormat="1" applyBorder="1" applyAlignment="1">
      <alignment horizontal="center"/>
    </xf>
    <xf numFmtId="173" fontId="0" fillId="0" borderId="1" xfId="0" applyNumberFormat="1" applyBorder="1" applyAlignment="1">
      <alignment/>
    </xf>
    <xf numFmtId="173" fontId="2" fillId="0" borderId="0" xfId="0" applyNumberFormat="1" applyFont="1" applyBorder="1" applyAlignment="1">
      <alignment/>
    </xf>
    <xf numFmtId="173" fontId="0" fillId="0" borderId="7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3" fontId="0" fillId="0" borderId="4" xfId="0" applyNumberFormat="1" applyBorder="1" applyAlignment="1">
      <alignment/>
    </xf>
    <xf numFmtId="1" fontId="13" fillId="0" borderId="0" xfId="0" applyNumberFormat="1" applyFont="1" applyBorder="1" applyAlignment="1">
      <alignment horizontal="center" vertical="top"/>
    </xf>
    <xf numFmtId="0" fontId="9" fillId="0" borderId="14" xfId="0" applyFont="1" applyBorder="1" applyAlignment="1">
      <alignment/>
    </xf>
    <xf numFmtId="165" fontId="0" fillId="0" borderId="0" xfId="0" applyNumberFormat="1" applyAlignment="1">
      <alignment/>
    </xf>
    <xf numFmtId="0" fontId="9" fillId="0" borderId="19" xfId="0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65" fontId="0" fillId="0" borderId="21" xfId="0" applyNumberFormat="1" applyBorder="1" applyAlignment="1">
      <alignment/>
    </xf>
    <xf numFmtId="17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9" fontId="2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3" xfId="0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49" fontId="0" fillId="0" borderId="15" xfId="0" applyNumberFormat="1" applyFill="1" applyBorder="1" applyAlignment="1">
      <alignment/>
    </xf>
    <xf numFmtId="0" fontId="0" fillId="0" borderId="3" xfId="0" applyFill="1" applyBorder="1" applyAlignment="1">
      <alignment/>
    </xf>
    <xf numFmtId="173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 horizontal="right"/>
    </xf>
    <xf numFmtId="164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1" fontId="0" fillId="0" borderId="3" xfId="0" applyNumberFormat="1" applyFill="1" applyBorder="1" applyAlignment="1">
      <alignment horizontal="left"/>
    </xf>
    <xf numFmtId="165" fontId="9" fillId="0" borderId="3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/>
    </xf>
    <xf numFmtId="173" fontId="0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" fontId="0" fillId="0" borderId="15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3" fontId="0" fillId="0" borderId="3" xfId="0" applyNumberFormat="1" applyFont="1" applyFill="1" applyBorder="1" applyAlignment="1">
      <alignment/>
    </xf>
    <xf numFmtId="173" fontId="9" fillId="0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173" fontId="0" fillId="0" borderId="6" xfId="0" applyNumberFormat="1" applyFont="1" applyBorder="1" applyAlignment="1">
      <alignment/>
    </xf>
    <xf numFmtId="173" fontId="0" fillId="0" borderId="15" xfId="0" applyNumberFormat="1" applyBorder="1" applyAlignment="1">
      <alignment/>
    </xf>
    <xf numFmtId="173" fontId="0" fillId="0" borderId="6" xfId="0" applyNumberFormat="1" applyBorder="1" applyAlignment="1">
      <alignment/>
    </xf>
    <xf numFmtId="1" fontId="0" fillId="0" borderId="18" xfId="0" applyNumberFormat="1" applyBorder="1" applyAlignment="1">
      <alignment horizontal="right"/>
    </xf>
    <xf numFmtId="164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8" xfId="0" applyNumberFormat="1" applyBorder="1" applyAlignment="1">
      <alignment horizontal="left"/>
    </xf>
    <xf numFmtId="0" fontId="1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5" xfId="0" applyFont="1" applyBorder="1" applyAlignment="1">
      <alignment vertical="top" wrapText="1"/>
    </xf>
    <xf numFmtId="0" fontId="9" fillId="0" borderId="6" xfId="0" applyFont="1" applyBorder="1" applyAlignment="1">
      <alignment vertical="top"/>
    </xf>
    <xf numFmtId="173" fontId="9" fillId="0" borderId="3" xfId="0" applyNumberFormat="1" applyFont="1" applyBorder="1" applyAlignment="1">
      <alignment vertical="top"/>
    </xf>
    <xf numFmtId="165" fontId="9" fillId="0" borderId="3" xfId="0" applyNumberFormat="1" applyFont="1" applyBorder="1" applyAlignment="1">
      <alignment vertical="top"/>
    </xf>
    <xf numFmtId="1" fontId="9" fillId="0" borderId="15" xfId="0" applyNumberFormat="1" applyFont="1" applyBorder="1" applyAlignment="1">
      <alignment horizontal="right" vertical="top"/>
    </xf>
    <xf numFmtId="164" fontId="9" fillId="0" borderId="18" xfId="0" applyNumberFormat="1" applyFont="1" applyBorder="1" applyAlignment="1">
      <alignment horizontal="center" vertical="top"/>
    </xf>
    <xf numFmtId="1" fontId="9" fillId="0" borderId="18" xfId="0" applyNumberFormat="1" applyFont="1" applyBorder="1" applyAlignment="1">
      <alignment horizontal="center" vertical="top"/>
    </xf>
    <xf numFmtId="1" fontId="9" fillId="0" borderId="6" xfId="0" applyNumberFormat="1" applyFont="1" applyBorder="1" applyAlignment="1">
      <alignment horizontal="left" vertical="top"/>
    </xf>
    <xf numFmtId="0" fontId="0" fillId="0" borderId="6" xfId="0" applyBorder="1" applyAlignment="1">
      <alignment vertical="top" wrapText="1"/>
    </xf>
    <xf numFmtId="164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169" fontId="2" fillId="0" borderId="0" xfId="0" applyNumberFormat="1" applyFont="1" applyFill="1" applyBorder="1" applyAlignment="1" applyProtection="1">
      <alignment horizontal="center" vertical="top"/>
      <protection locked="0"/>
    </xf>
    <xf numFmtId="169" fontId="12" fillId="0" borderId="0" xfId="0" applyNumberFormat="1" applyFont="1" applyFill="1" applyAlignment="1" applyProtection="1">
      <alignment horizontal="center" vertical="top"/>
      <protection locked="0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  <xf numFmtId="172" fontId="9" fillId="0" borderId="19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2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3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4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5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6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7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8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9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0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1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2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3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4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5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6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7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8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39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0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1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2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3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4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5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6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7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8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49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0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1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2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3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4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5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6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7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8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59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0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1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2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3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4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5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6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7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5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89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0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1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5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6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7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99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0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2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4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5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6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09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0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4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6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19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0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1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2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4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5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6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7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8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29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0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1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2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3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4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5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6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7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8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39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0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2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3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4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5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6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4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0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1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2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3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4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5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6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7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8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59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0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1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2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3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4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5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6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7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8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69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0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1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3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4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5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6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7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8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79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0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1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3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4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5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6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8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89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0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1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3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4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5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6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8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199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0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1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3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4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5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6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8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09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0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1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3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4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5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180975</xdr:colOff>
      <xdr:row>1</xdr:row>
      <xdr:rowOff>38100</xdr:rowOff>
    </xdr:from>
    <xdr:to>
      <xdr:col>15</xdr:col>
      <xdr:colOff>304800</xdr:colOff>
      <xdr:row>5</xdr:row>
      <xdr:rowOff>66675</xdr:rowOff>
    </xdr:to>
    <xdr:pic>
      <xdr:nvPicPr>
        <xdr:cNvPr id="216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286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0</xdr:row>
      <xdr:rowOff>0</xdr:rowOff>
    </xdr:from>
    <xdr:to>
      <xdr:col>5</xdr:col>
      <xdr:colOff>628650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0"/>
          <a:ext cx="75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1057275</xdr:colOff>
      <xdr:row>0</xdr:row>
      <xdr:rowOff>9525</xdr:rowOff>
    </xdr:from>
    <xdr:to>
      <xdr:col>5</xdr:col>
      <xdr:colOff>647700</xdr:colOff>
      <xdr:row>4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95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48"/>
  <sheetViews>
    <sheetView showZeros="0" tabSelected="1" zoomScaleSheetLayoutView="75" workbookViewId="0" topLeftCell="A1">
      <selection activeCell="R26" sqref="R26"/>
    </sheetView>
  </sheetViews>
  <sheetFormatPr defaultColWidth="9.00390625" defaultRowHeight="12.75"/>
  <cols>
    <col min="1" max="1" width="31.625" style="4" customWidth="1"/>
    <col min="2" max="2" width="6.375" style="4" customWidth="1"/>
    <col min="3" max="3" width="8.75390625" style="92" customWidth="1"/>
    <col min="4" max="5" width="9.75390625" style="92" customWidth="1"/>
    <col min="6" max="6" width="9.625" style="92" customWidth="1"/>
    <col min="7" max="7" width="7.375" style="6" customWidth="1"/>
    <col min="8" max="8" width="10.375" style="92" customWidth="1"/>
    <col min="9" max="9" width="3.75390625" style="75" customWidth="1"/>
    <col min="10" max="10" width="1.00390625" style="5" customWidth="1"/>
    <col min="11" max="11" width="3.75390625" style="43" customWidth="1"/>
    <col min="12" max="12" width="1.12109375" style="5" customWidth="1"/>
    <col min="13" max="13" width="3.75390625" style="83" customWidth="1"/>
    <col min="14" max="14" width="9.75390625" style="92" customWidth="1"/>
    <col min="15" max="15" width="8.875" style="92" customWidth="1"/>
    <col min="16" max="16" width="7.625" style="6" customWidth="1"/>
    <col min="17" max="16384" width="9.125" style="4" customWidth="1"/>
  </cols>
  <sheetData>
    <row r="1" spans="3:16" s="8" customFormat="1" ht="15" customHeight="1">
      <c r="C1" s="102">
        <v>11</v>
      </c>
      <c r="D1" s="102">
        <v>12</v>
      </c>
      <c r="E1" s="102">
        <v>13</v>
      </c>
      <c r="F1" s="102">
        <v>14</v>
      </c>
      <c r="G1" s="102">
        <v>15</v>
      </c>
      <c r="H1" s="102">
        <v>16</v>
      </c>
      <c r="I1" s="102">
        <v>17</v>
      </c>
      <c r="J1" s="102"/>
      <c r="K1" s="102">
        <v>19</v>
      </c>
      <c r="L1" s="102"/>
      <c r="M1" s="102">
        <v>21</v>
      </c>
      <c r="N1" s="102">
        <v>22</v>
      </c>
      <c r="O1" s="100"/>
      <c r="P1" s="10"/>
    </row>
    <row r="2" spans="1:16" s="8" customFormat="1" ht="14.25">
      <c r="A2" s="149"/>
      <c r="C2" s="84"/>
      <c r="D2" s="84"/>
      <c r="E2" s="84"/>
      <c r="F2" s="84"/>
      <c r="G2" s="10"/>
      <c r="H2" s="84"/>
      <c r="I2" s="68"/>
      <c r="J2" s="9"/>
      <c r="K2" s="42"/>
      <c r="L2" s="9"/>
      <c r="M2" s="76"/>
      <c r="N2" s="84"/>
      <c r="O2" s="84"/>
      <c r="P2" s="10"/>
    </row>
    <row r="3" spans="3:16" s="8" customFormat="1" ht="12.75">
      <c r="C3" s="84"/>
      <c r="D3" s="84"/>
      <c r="E3" s="84"/>
      <c r="F3" s="84"/>
      <c r="G3" s="10"/>
      <c r="H3" s="84"/>
      <c r="I3" s="68"/>
      <c r="J3" s="9"/>
      <c r="K3" s="42"/>
      <c r="L3" s="9"/>
      <c r="M3" s="76"/>
      <c r="N3" s="84"/>
      <c r="O3" s="84"/>
      <c r="P3" s="10"/>
    </row>
    <row r="4" spans="1:16" s="12" customFormat="1" ht="16.5">
      <c r="A4" s="11" t="s">
        <v>161</v>
      </c>
      <c r="C4" s="85"/>
      <c r="D4" s="85"/>
      <c r="E4" s="85"/>
      <c r="F4" s="85"/>
      <c r="G4" s="14"/>
      <c r="H4" s="85"/>
      <c r="I4" s="69"/>
      <c r="J4" s="13"/>
      <c r="K4" s="44"/>
      <c r="L4" s="13"/>
      <c r="M4" s="77"/>
      <c r="N4" s="85"/>
      <c r="O4" s="85"/>
      <c r="P4" s="14"/>
    </row>
    <row r="5" spans="1:16" s="12" customFormat="1" ht="16.5">
      <c r="A5" s="11" t="s">
        <v>21</v>
      </c>
      <c r="C5" s="85"/>
      <c r="D5" s="85"/>
      <c r="E5" s="85"/>
      <c r="F5" s="85"/>
      <c r="G5" s="14"/>
      <c r="H5" s="85"/>
      <c r="I5" s="69"/>
      <c r="J5" s="13"/>
      <c r="K5" s="44"/>
      <c r="L5" s="13"/>
      <c r="M5" s="77"/>
      <c r="N5" s="85"/>
      <c r="O5" s="85"/>
      <c r="P5" s="14"/>
    </row>
    <row r="6" spans="1:16" s="18" customFormat="1" ht="16.5">
      <c r="A6" s="168" t="s">
        <v>207</v>
      </c>
      <c r="B6" s="169"/>
      <c r="C6" s="169"/>
      <c r="D6" s="169"/>
      <c r="E6" s="169"/>
      <c r="F6" s="170">
        <v>43516</v>
      </c>
      <c r="G6" s="171"/>
      <c r="H6" s="97" t="s">
        <v>93</v>
      </c>
      <c r="I6" s="70"/>
      <c r="J6" s="15"/>
      <c r="K6" s="45"/>
      <c r="L6" s="15"/>
      <c r="M6" s="78"/>
      <c r="N6" s="99"/>
      <c r="O6" s="99"/>
      <c r="P6" s="16"/>
    </row>
    <row r="7" spans="1:16" s="8" customFormat="1" ht="12.75">
      <c r="A7" s="19"/>
      <c r="C7" s="84"/>
      <c r="D7" s="84" t="s">
        <v>201</v>
      </c>
      <c r="E7" s="84"/>
      <c r="F7" s="84"/>
      <c r="G7" s="10"/>
      <c r="H7" s="84"/>
      <c r="I7" s="68"/>
      <c r="J7" s="9"/>
      <c r="K7" s="42"/>
      <c r="L7" s="9"/>
      <c r="M7" s="76"/>
      <c r="N7" s="84"/>
      <c r="O7" s="84"/>
      <c r="P7" s="10"/>
    </row>
    <row r="8" spans="3:16" s="8" customFormat="1" ht="12.75" customHeight="1">
      <c r="C8" s="84"/>
      <c r="D8" s="84"/>
      <c r="E8" s="84"/>
      <c r="F8" s="84"/>
      <c r="G8" s="10"/>
      <c r="H8" s="84"/>
      <c r="I8" s="68"/>
      <c r="J8" s="9"/>
      <c r="K8" s="42"/>
      <c r="L8" s="9"/>
      <c r="M8" s="76"/>
      <c r="N8" s="84" t="s">
        <v>202</v>
      </c>
      <c r="O8" s="84"/>
      <c r="P8" s="10"/>
    </row>
    <row r="9" spans="1:17" s="7" customFormat="1" ht="12.75" customHeight="1">
      <c r="A9" s="26"/>
      <c r="B9" s="29"/>
      <c r="C9" s="86"/>
      <c r="D9" s="172" t="s">
        <v>203</v>
      </c>
      <c r="E9" s="173"/>
      <c r="F9" s="173"/>
      <c r="G9" s="173"/>
      <c r="H9" s="173"/>
      <c r="I9" s="173"/>
      <c r="J9" s="173"/>
      <c r="K9" s="173"/>
      <c r="L9" s="173"/>
      <c r="M9" s="173"/>
      <c r="N9" s="86"/>
      <c r="O9" s="159" t="s">
        <v>0</v>
      </c>
      <c r="P9" s="159"/>
      <c r="Q9" s="20"/>
    </row>
    <row r="10" spans="1:17" ht="12.75" customHeight="1">
      <c r="A10" s="27"/>
      <c r="B10" s="30"/>
      <c r="C10" s="88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88"/>
      <c r="O10" s="163" t="s">
        <v>204</v>
      </c>
      <c r="P10" s="163"/>
      <c r="Q10" s="21"/>
    </row>
    <row r="11" spans="1:17" ht="12.75">
      <c r="A11" s="27"/>
      <c r="B11" s="30"/>
      <c r="C11" s="87"/>
      <c r="D11" s="86"/>
      <c r="E11" s="86"/>
      <c r="F11" s="86"/>
      <c r="G11" s="22"/>
      <c r="H11" s="98" t="s">
        <v>1</v>
      </c>
      <c r="I11" s="164" t="s">
        <v>2</v>
      </c>
      <c r="J11" s="165"/>
      <c r="K11" s="165"/>
      <c r="L11" s="165"/>
      <c r="M11" s="166"/>
      <c r="N11" s="88"/>
      <c r="O11" s="167" t="s">
        <v>205</v>
      </c>
      <c r="P11" s="167"/>
      <c r="Q11" s="21"/>
    </row>
    <row r="12" spans="1:17" ht="12.75">
      <c r="A12" s="27"/>
      <c r="B12" s="30"/>
      <c r="C12" s="87" t="s">
        <v>162</v>
      </c>
      <c r="D12" s="87" t="s">
        <v>162</v>
      </c>
      <c r="E12" s="87" t="s">
        <v>3</v>
      </c>
      <c r="F12" s="87" t="s">
        <v>19</v>
      </c>
      <c r="G12" s="1" t="s">
        <v>20</v>
      </c>
      <c r="H12" s="87" t="s">
        <v>4</v>
      </c>
      <c r="I12" s="160" t="s">
        <v>5</v>
      </c>
      <c r="J12" s="161"/>
      <c r="K12" s="161"/>
      <c r="L12" s="161"/>
      <c r="M12" s="162"/>
      <c r="N12" s="87" t="s">
        <v>3</v>
      </c>
      <c r="O12" s="86"/>
      <c r="P12" s="22"/>
      <c r="Q12" s="21"/>
    </row>
    <row r="13" spans="1:17" ht="12.75">
      <c r="A13" s="27" t="s">
        <v>18</v>
      </c>
      <c r="B13" s="30"/>
      <c r="C13" s="87" t="s">
        <v>199</v>
      </c>
      <c r="D13" s="87"/>
      <c r="E13" s="87" t="s">
        <v>6</v>
      </c>
      <c r="F13" s="95" t="s">
        <v>163</v>
      </c>
      <c r="G13" s="1" t="s">
        <v>76</v>
      </c>
      <c r="H13" s="87" t="s">
        <v>7</v>
      </c>
      <c r="I13" s="160" t="s">
        <v>8</v>
      </c>
      <c r="J13" s="161"/>
      <c r="K13" s="161"/>
      <c r="L13" s="161"/>
      <c r="M13" s="162"/>
      <c r="N13" s="87" t="s">
        <v>6</v>
      </c>
      <c r="O13" s="88"/>
      <c r="P13" s="2"/>
      <c r="Q13" s="21"/>
    </row>
    <row r="14" spans="1:17" ht="12.75">
      <c r="A14" s="27" t="s">
        <v>9</v>
      </c>
      <c r="B14" s="30"/>
      <c r="C14" s="87"/>
      <c r="D14" s="87"/>
      <c r="E14" s="87" t="s">
        <v>10</v>
      </c>
      <c r="F14" s="87"/>
      <c r="G14" s="1" t="s">
        <v>77</v>
      </c>
      <c r="H14" s="87" t="s">
        <v>12</v>
      </c>
      <c r="I14" s="160" t="s">
        <v>97</v>
      </c>
      <c r="J14" s="161"/>
      <c r="K14" s="161"/>
      <c r="L14" s="161"/>
      <c r="M14" s="162"/>
      <c r="N14" s="87" t="s">
        <v>206</v>
      </c>
      <c r="O14" s="87" t="s">
        <v>11</v>
      </c>
      <c r="P14" s="1"/>
      <c r="Q14" s="21"/>
    </row>
    <row r="15" spans="1:17" ht="12.75">
      <c r="A15" s="27"/>
      <c r="B15" s="30"/>
      <c r="C15" s="87" t="s">
        <v>96</v>
      </c>
      <c r="D15" s="87" t="s">
        <v>96</v>
      </c>
      <c r="E15" s="87" t="s">
        <v>96</v>
      </c>
      <c r="F15" s="87" t="s">
        <v>96</v>
      </c>
      <c r="G15" s="1" t="s">
        <v>13</v>
      </c>
      <c r="H15" s="87" t="s">
        <v>96</v>
      </c>
      <c r="I15" s="160" t="s">
        <v>98</v>
      </c>
      <c r="J15" s="161"/>
      <c r="K15" s="161"/>
      <c r="L15" s="161"/>
      <c r="M15" s="162"/>
      <c r="N15" s="87" t="s">
        <v>96</v>
      </c>
      <c r="O15" s="87" t="s">
        <v>96</v>
      </c>
      <c r="P15" s="1" t="s">
        <v>13</v>
      </c>
      <c r="Q15" s="21"/>
    </row>
    <row r="16" spans="1:17" ht="12.75">
      <c r="A16" s="27"/>
      <c r="B16" s="30"/>
      <c r="C16" s="88"/>
      <c r="D16" s="87"/>
      <c r="E16" s="87"/>
      <c r="F16" s="96"/>
      <c r="G16" s="2"/>
      <c r="H16" s="88"/>
      <c r="I16" s="160" t="s">
        <v>99</v>
      </c>
      <c r="J16" s="161"/>
      <c r="K16" s="161"/>
      <c r="L16" s="161"/>
      <c r="M16" s="162"/>
      <c r="N16" s="88"/>
      <c r="O16" s="88"/>
      <c r="P16" s="2"/>
      <c r="Q16" s="21"/>
    </row>
    <row r="17" spans="1:17" ht="12.75">
      <c r="A17" s="27"/>
      <c r="B17" s="30"/>
      <c r="C17" s="88"/>
      <c r="D17" s="88"/>
      <c r="E17" s="88"/>
      <c r="F17" s="88"/>
      <c r="G17" s="2"/>
      <c r="H17" s="88"/>
      <c r="I17" s="160" t="s">
        <v>14</v>
      </c>
      <c r="J17" s="161"/>
      <c r="K17" s="161"/>
      <c r="L17" s="161"/>
      <c r="M17" s="162"/>
      <c r="N17" s="88"/>
      <c r="O17" s="88"/>
      <c r="P17" s="2"/>
      <c r="Q17" s="21"/>
    </row>
    <row r="18" spans="1:17" ht="12.75">
      <c r="A18" s="27"/>
      <c r="B18" s="30"/>
      <c r="C18" s="88"/>
      <c r="D18" s="88"/>
      <c r="E18" s="88"/>
      <c r="F18" s="88"/>
      <c r="G18" s="2"/>
      <c r="H18" s="88"/>
      <c r="I18" s="160" t="s">
        <v>15</v>
      </c>
      <c r="J18" s="161"/>
      <c r="K18" s="161"/>
      <c r="L18" s="161"/>
      <c r="M18" s="162"/>
      <c r="N18" s="88"/>
      <c r="O18" s="88"/>
      <c r="P18" s="2"/>
      <c r="Q18" s="21"/>
    </row>
    <row r="19" spans="1:17" ht="12.75">
      <c r="A19" s="27"/>
      <c r="B19" s="30"/>
      <c r="C19" s="88"/>
      <c r="D19" s="88"/>
      <c r="E19" s="88"/>
      <c r="F19" s="88"/>
      <c r="G19" s="2"/>
      <c r="H19" s="88"/>
      <c r="I19" s="160" t="s">
        <v>16</v>
      </c>
      <c r="J19" s="161"/>
      <c r="K19" s="161"/>
      <c r="L19" s="161"/>
      <c r="M19" s="162"/>
      <c r="N19" s="88"/>
      <c r="O19" s="88"/>
      <c r="P19" s="2"/>
      <c r="Q19" s="21"/>
    </row>
    <row r="20" spans="1:17" ht="12.75">
      <c r="A20" s="28"/>
      <c r="B20" s="31"/>
      <c r="C20" s="89"/>
      <c r="D20" s="89"/>
      <c r="E20" s="89"/>
      <c r="F20" s="89"/>
      <c r="G20" s="3"/>
      <c r="H20" s="89"/>
      <c r="I20" s="174" t="s">
        <v>17</v>
      </c>
      <c r="J20" s="175"/>
      <c r="K20" s="175"/>
      <c r="L20" s="175"/>
      <c r="M20" s="176"/>
      <c r="N20" s="89"/>
      <c r="O20" s="89"/>
      <c r="P20" s="3"/>
      <c r="Q20" s="21"/>
    </row>
    <row r="21" spans="1:16" ht="14.25">
      <c r="A21" s="32" t="s">
        <v>22</v>
      </c>
      <c r="B21" s="38"/>
      <c r="C21" s="94"/>
      <c r="D21" s="90"/>
      <c r="E21" s="90"/>
      <c r="F21" s="90"/>
      <c r="G21" s="23"/>
      <c r="H21" s="90"/>
      <c r="I21" s="71"/>
      <c r="J21" s="46"/>
      <c r="K21" s="48"/>
      <c r="L21" s="46"/>
      <c r="M21" s="79"/>
      <c r="N21" s="90"/>
      <c r="O21" s="90"/>
      <c r="P21" s="24"/>
    </row>
    <row r="22" spans="1:16" ht="14.25">
      <c r="A22" s="33" t="s">
        <v>23</v>
      </c>
      <c r="B22" s="39" t="s">
        <v>24</v>
      </c>
      <c r="C22" s="91">
        <v>3389.3532149999996</v>
      </c>
      <c r="D22" s="91">
        <v>3216.967996</v>
      </c>
      <c r="E22" s="91">
        <v>528.985021933</v>
      </c>
      <c r="F22" s="91">
        <f>IF(D22&gt;0,D22-E22,)</f>
        <v>2687.9829740669998</v>
      </c>
      <c r="G22" s="25">
        <f>IF(D22&gt;0,E22*100/D22,)</f>
        <v>16.443589820935227</v>
      </c>
      <c r="H22" s="91">
        <v>14.483238399</v>
      </c>
      <c r="I22" s="72">
        <v>85</v>
      </c>
      <c r="J22" s="47" t="s">
        <v>78</v>
      </c>
      <c r="K22" s="49">
        <v>217</v>
      </c>
      <c r="L22" s="47" t="s">
        <v>78</v>
      </c>
      <c r="M22" s="80">
        <v>59</v>
      </c>
      <c r="N22" s="91">
        <v>592.340216</v>
      </c>
      <c r="O22" s="91">
        <f>E22-N22</f>
        <v>-63.35519406700007</v>
      </c>
      <c r="P22" s="25">
        <f>IF(N22&gt;0.001,E22*100/N22,)</f>
        <v>89.30425583884379</v>
      </c>
    </row>
    <row r="23" spans="1:16" ht="12.75">
      <c r="A23" s="35" t="s">
        <v>25</v>
      </c>
      <c r="B23" s="40" t="s">
        <v>24</v>
      </c>
      <c r="C23" s="91">
        <v>2732.1007</v>
      </c>
      <c r="D23" s="91">
        <v>2687.3181</v>
      </c>
      <c r="E23" s="91">
        <v>450.20508093300003</v>
      </c>
      <c r="F23" s="91">
        <f aca="true" t="shared" si="0" ref="F23:F86">IF(D23&gt;0,D23-E23,)</f>
        <v>2237.113019067</v>
      </c>
      <c r="G23" s="25">
        <f aca="true" t="shared" si="1" ref="G23:G106">IF(D23&gt;0,E23*100/D23,)</f>
        <v>16.75295086700008</v>
      </c>
      <c r="H23" s="91">
        <v>13.239648399</v>
      </c>
      <c r="I23" s="72">
        <v>83</v>
      </c>
      <c r="J23" s="47" t="s">
        <v>78</v>
      </c>
      <c r="K23" s="49">
        <v>198</v>
      </c>
      <c r="L23" s="47" t="s">
        <v>78</v>
      </c>
      <c r="M23" s="80">
        <v>45</v>
      </c>
      <c r="N23" s="91">
        <v>478.539222</v>
      </c>
      <c r="O23" s="91">
        <f aca="true" t="shared" si="2" ref="O23:O86">E23-N23</f>
        <v>-28.334141066999962</v>
      </c>
      <c r="P23" s="25">
        <f>IF(N23&gt;0.001,E23*100/N23,)</f>
        <v>94.079034744826</v>
      </c>
    </row>
    <row r="24" spans="1:16" ht="12.75">
      <c r="A24" s="34" t="s">
        <v>26</v>
      </c>
      <c r="B24" s="21"/>
      <c r="F24" s="91">
        <f t="shared" si="0"/>
        <v>0</v>
      </c>
      <c r="G24" s="25">
        <f t="shared" si="1"/>
        <v>0</v>
      </c>
      <c r="I24" s="73"/>
      <c r="J24" s="47"/>
      <c r="K24" s="50"/>
      <c r="L24" s="47"/>
      <c r="M24" s="81"/>
      <c r="O24" s="91">
        <f t="shared" si="2"/>
        <v>0</v>
      </c>
      <c r="P24" s="25">
        <f aca="true" t="shared" si="3" ref="P24:P103">IF(N24&gt;0.001,E24*100/N24,)</f>
        <v>0</v>
      </c>
    </row>
    <row r="25" spans="1:16" ht="12.75">
      <c r="A25" s="36" t="s">
        <v>27</v>
      </c>
      <c r="B25" s="41" t="s">
        <v>24</v>
      </c>
      <c r="C25" s="91">
        <v>1549.9036</v>
      </c>
      <c r="D25" s="91">
        <v>1504.2186000000002</v>
      </c>
      <c r="E25" s="91">
        <v>374.593648033</v>
      </c>
      <c r="F25" s="91">
        <f>IF(D25&gt;0,D25-E25,)</f>
        <v>1129.624951967</v>
      </c>
      <c r="G25" s="25">
        <f>IF(D25&gt;0,E25*100/D25,)</f>
        <v>24.902873028760578</v>
      </c>
      <c r="H25" s="91">
        <v>11.455272599</v>
      </c>
      <c r="I25" s="72">
        <v>80</v>
      </c>
      <c r="J25" s="47" t="s">
        <v>78</v>
      </c>
      <c r="K25" s="49">
        <v>90</v>
      </c>
      <c r="L25" s="47" t="s">
        <v>78</v>
      </c>
      <c r="M25" s="80">
        <v>8</v>
      </c>
      <c r="N25" s="91">
        <v>396.980828</v>
      </c>
      <c r="O25" s="91">
        <f t="shared" si="2"/>
        <v>-22.387179966999952</v>
      </c>
      <c r="P25" s="25">
        <f t="shared" si="3"/>
        <v>94.36063951002693</v>
      </c>
    </row>
    <row r="26" spans="1:16" s="56" customFormat="1" ht="12.75">
      <c r="A26" s="51" t="s">
        <v>28</v>
      </c>
      <c r="B26" s="52"/>
      <c r="C26" s="93"/>
      <c r="D26" s="93"/>
      <c r="E26" s="93"/>
      <c r="F26" s="91">
        <f t="shared" si="0"/>
        <v>0</v>
      </c>
      <c r="G26" s="53">
        <f t="shared" si="1"/>
        <v>0</v>
      </c>
      <c r="H26" s="93"/>
      <c r="I26" s="74"/>
      <c r="J26" s="54"/>
      <c r="K26" s="55"/>
      <c r="L26" s="54"/>
      <c r="M26" s="82"/>
      <c r="N26" s="93"/>
      <c r="O26" s="93" t="s">
        <v>92</v>
      </c>
      <c r="P26" s="25">
        <f t="shared" si="3"/>
        <v>0</v>
      </c>
    </row>
    <row r="27" spans="1:16" s="56" customFormat="1" ht="12.75">
      <c r="A27" s="51" t="s">
        <v>29</v>
      </c>
      <c r="B27" s="52"/>
      <c r="C27" s="93">
        <v>1073.2</v>
      </c>
      <c r="D27" s="93">
        <v>1071.2</v>
      </c>
      <c r="E27" s="93">
        <v>305.97301003300004</v>
      </c>
      <c r="F27" s="91">
        <f>IF(D27&gt;0,D27-E27,)</f>
        <v>765.226989967</v>
      </c>
      <c r="G27" s="53">
        <f t="shared" si="1"/>
        <v>28.563574498973114</v>
      </c>
      <c r="H27" s="93">
        <v>10.516996599</v>
      </c>
      <c r="I27" s="74">
        <v>69</v>
      </c>
      <c r="J27" s="54" t="s">
        <v>78</v>
      </c>
      <c r="K27" s="55">
        <v>52</v>
      </c>
      <c r="L27" s="54" t="s">
        <v>78</v>
      </c>
      <c r="M27" s="82">
        <v>4</v>
      </c>
      <c r="N27" s="93">
        <v>325.544895</v>
      </c>
      <c r="O27" s="93">
        <f t="shared" si="2"/>
        <v>-19.57188496699996</v>
      </c>
      <c r="P27" s="25">
        <f t="shared" si="3"/>
        <v>93.98796133264509</v>
      </c>
    </row>
    <row r="28" spans="1:16" s="56" customFormat="1" ht="12.75">
      <c r="A28" s="51" t="s">
        <v>30</v>
      </c>
      <c r="B28" s="52"/>
      <c r="C28" s="93">
        <v>276</v>
      </c>
      <c r="D28" s="93">
        <v>236</v>
      </c>
      <c r="E28" s="93">
        <v>50.383567</v>
      </c>
      <c r="F28" s="91">
        <f>IF(D28&gt;0,D28-E28,)</f>
        <v>185.616433</v>
      </c>
      <c r="G28" s="53">
        <f t="shared" si="1"/>
        <v>21.348969067796613</v>
      </c>
      <c r="H28" s="93">
        <v>0.584934</v>
      </c>
      <c r="I28" s="74">
        <v>3</v>
      </c>
      <c r="J28" s="54" t="s">
        <v>78</v>
      </c>
      <c r="K28" s="55">
        <v>4</v>
      </c>
      <c r="L28" s="54" t="s">
        <v>78</v>
      </c>
      <c r="M28" s="82">
        <v>0</v>
      </c>
      <c r="N28" s="93">
        <v>52.047315000000005</v>
      </c>
      <c r="O28" s="93">
        <f t="shared" si="2"/>
        <v>-1.6637480000000053</v>
      </c>
      <c r="P28" s="25">
        <f t="shared" si="3"/>
        <v>96.8033932201882</v>
      </c>
    </row>
    <row r="29" spans="1:16" s="56" customFormat="1" ht="12.75">
      <c r="A29" s="51" t="s">
        <v>31</v>
      </c>
      <c r="B29" s="52"/>
      <c r="C29" s="93">
        <v>15.8</v>
      </c>
      <c r="D29" s="93">
        <v>17.4</v>
      </c>
      <c r="E29" s="93">
        <v>5.306903</v>
      </c>
      <c r="F29" s="91">
        <f t="shared" si="0"/>
        <v>12.093096999999998</v>
      </c>
      <c r="G29" s="53">
        <f t="shared" si="1"/>
        <v>30.499442528735635</v>
      </c>
      <c r="H29" s="93">
        <v>0.130508</v>
      </c>
      <c r="I29" s="74">
        <v>0</v>
      </c>
      <c r="J29" s="54" t="s">
        <v>78</v>
      </c>
      <c r="K29" s="55">
        <v>14</v>
      </c>
      <c r="L29" s="54" t="s">
        <v>78</v>
      </c>
      <c r="M29" s="82">
        <v>1</v>
      </c>
      <c r="N29" s="93">
        <v>2.690921</v>
      </c>
      <c r="O29" s="93">
        <f t="shared" si="2"/>
        <v>2.6159820000000003</v>
      </c>
      <c r="P29" s="25">
        <f t="shared" si="3"/>
        <v>197.21511705471843</v>
      </c>
    </row>
    <row r="30" spans="1:16" s="56" customFormat="1" ht="12.75">
      <c r="A30" s="51" t="s">
        <v>32</v>
      </c>
      <c r="B30" s="52"/>
      <c r="C30" s="93">
        <v>13.277</v>
      </c>
      <c r="D30" s="93">
        <v>12.721</v>
      </c>
      <c r="E30" s="93">
        <v>0.442639</v>
      </c>
      <c r="F30" s="91">
        <f t="shared" si="0"/>
        <v>12.278361</v>
      </c>
      <c r="G30" s="53">
        <f t="shared" si="1"/>
        <v>3.4795927993082305</v>
      </c>
      <c r="H30" s="93">
        <v>0.016933</v>
      </c>
      <c r="I30" s="74">
        <v>0</v>
      </c>
      <c r="J30" s="54" t="s">
        <v>78</v>
      </c>
      <c r="K30" s="55">
        <v>8</v>
      </c>
      <c r="L30" s="54" t="s">
        <v>78</v>
      </c>
      <c r="M30" s="82">
        <v>3</v>
      </c>
      <c r="N30" s="93">
        <v>0.397201</v>
      </c>
      <c r="O30" s="93">
        <f t="shared" si="2"/>
        <v>0.04543799999999998</v>
      </c>
      <c r="P30" s="25">
        <f t="shared" si="3"/>
        <v>111.439548238801</v>
      </c>
    </row>
    <row r="31" spans="1:16" s="56" customFormat="1" ht="12.75">
      <c r="A31" s="51" t="s">
        <v>33</v>
      </c>
      <c r="B31" s="52"/>
      <c r="C31" s="93">
        <v>56.2</v>
      </c>
      <c r="D31" s="93">
        <v>52.7</v>
      </c>
      <c r="E31" s="93">
        <v>2.682908</v>
      </c>
      <c r="F31" s="91">
        <f t="shared" si="0"/>
        <v>50.017092000000005</v>
      </c>
      <c r="G31" s="53">
        <f t="shared" si="1"/>
        <v>5.090907020872865</v>
      </c>
      <c r="H31" s="93">
        <v>0.046972</v>
      </c>
      <c r="I31" s="74">
        <v>0</v>
      </c>
      <c r="J31" s="54" t="s">
        <v>78</v>
      </c>
      <c r="K31" s="55">
        <v>8</v>
      </c>
      <c r="L31" s="54" t="s">
        <v>78</v>
      </c>
      <c r="M31" s="82">
        <v>1</v>
      </c>
      <c r="N31" s="93">
        <v>4.5744549999999995</v>
      </c>
      <c r="O31" s="93">
        <f t="shared" si="2"/>
        <v>-1.8915469999999996</v>
      </c>
      <c r="P31" s="25">
        <f t="shared" si="3"/>
        <v>58.64978450984872</v>
      </c>
    </row>
    <row r="32" spans="1:16" s="56" customFormat="1" ht="12.75">
      <c r="A32" s="51" t="s">
        <v>34</v>
      </c>
      <c r="B32" s="52"/>
      <c r="C32" s="93">
        <v>56.436</v>
      </c>
      <c r="D32" s="93">
        <v>55.433</v>
      </c>
      <c r="E32" s="93">
        <v>1.82328</v>
      </c>
      <c r="F32" s="91">
        <f t="shared" si="0"/>
        <v>53.60972</v>
      </c>
      <c r="G32" s="53">
        <f t="shared" si="1"/>
        <v>3.2891598867100824</v>
      </c>
      <c r="H32" s="93">
        <v>0.011851</v>
      </c>
      <c r="I32" s="74">
        <v>0</v>
      </c>
      <c r="J32" s="54" t="s">
        <v>78</v>
      </c>
      <c r="K32" s="55">
        <v>4</v>
      </c>
      <c r="L32" s="54" t="s">
        <v>78</v>
      </c>
      <c r="M32" s="82">
        <v>0</v>
      </c>
      <c r="N32" s="93">
        <v>3.475136</v>
      </c>
      <c r="O32" s="93">
        <f t="shared" si="2"/>
        <v>-1.651856</v>
      </c>
      <c r="P32" s="25">
        <f t="shared" si="3"/>
        <v>52.466435845964014</v>
      </c>
    </row>
    <row r="33" spans="1:16" s="56" customFormat="1" ht="12.75">
      <c r="A33" s="51" t="s">
        <v>35</v>
      </c>
      <c r="B33" s="52"/>
      <c r="C33" s="93">
        <v>4.949</v>
      </c>
      <c r="D33" s="93">
        <v>4.428</v>
      </c>
      <c r="E33" s="93">
        <v>0.856808</v>
      </c>
      <c r="F33" s="91">
        <f t="shared" si="0"/>
        <v>3.571192</v>
      </c>
      <c r="G33" s="53">
        <f t="shared" si="1"/>
        <v>19.349774164408313</v>
      </c>
      <c r="H33" s="93">
        <v>0.002711</v>
      </c>
      <c r="I33" s="74">
        <v>0</v>
      </c>
      <c r="J33" s="54" t="s">
        <v>78</v>
      </c>
      <c r="K33" s="55">
        <v>2</v>
      </c>
      <c r="L33" s="54" t="s">
        <v>78</v>
      </c>
      <c r="M33" s="82">
        <v>0</v>
      </c>
      <c r="N33" s="93">
        <v>0.367924</v>
      </c>
      <c r="O33" s="93">
        <f t="shared" si="2"/>
        <v>0.48888400000000004</v>
      </c>
      <c r="P33" s="25">
        <f t="shared" si="3"/>
        <v>232.87635489938143</v>
      </c>
    </row>
    <row r="34" spans="1:16" s="56" customFormat="1" ht="12.75">
      <c r="A34" s="51" t="s">
        <v>36</v>
      </c>
      <c r="B34" s="52"/>
      <c r="C34" s="93">
        <v>6.03</v>
      </c>
      <c r="D34" s="93">
        <v>6.466</v>
      </c>
      <c r="E34" s="93">
        <v>0.105161</v>
      </c>
      <c r="F34" s="91">
        <f t="shared" si="0"/>
        <v>6.360839</v>
      </c>
      <c r="G34" s="53">
        <f t="shared" si="1"/>
        <v>1.6263686978038971</v>
      </c>
      <c r="H34" s="93">
        <v>0</v>
      </c>
      <c r="I34" s="74">
        <v>0</v>
      </c>
      <c r="J34" s="54" t="s">
        <v>78</v>
      </c>
      <c r="K34" s="55">
        <v>0</v>
      </c>
      <c r="L34" s="54" t="s">
        <v>78</v>
      </c>
      <c r="M34" s="82">
        <v>0</v>
      </c>
      <c r="N34" s="93">
        <v>0</v>
      </c>
      <c r="O34" s="93">
        <f t="shared" si="2"/>
        <v>0.105161</v>
      </c>
      <c r="P34" s="25">
        <f t="shared" si="3"/>
        <v>0</v>
      </c>
    </row>
    <row r="35" spans="1:16" s="140" customFormat="1" ht="12.75">
      <c r="A35" s="131" t="s">
        <v>138</v>
      </c>
      <c r="B35" s="132"/>
      <c r="C35" s="133">
        <v>6</v>
      </c>
      <c r="D35" s="133">
        <v>7</v>
      </c>
      <c r="E35" s="133">
        <v>0.081455</v>
      </c>
      <c r="F35" s="134">
        <f>IF(D35&gt;0,D35-E35,)</f>
        <v>6.918545</v>
      </c>
      <c r="G35" s="135">
        <f>IF(D35&gt;0,E35*100/D35,)</f>
        <v>1.1636428571428572</v>
      </c>
      <c r="H35" s="133">
        <v>0</v>
      </c>
      <c r="I35" s="136">
        <v>0</v>
      </c>
      <c r="J35" s="137" t="s">
        <v>78</v>
      </c>
      <c r="K35" s="138">
        <v>0</v>
      </c>
      <c r="L35" s="137" t="s">
        <v>78</v>
      </c>
      <c r="M35" s="139">
        <v>0</v>
      </c>
      <c r="N35" s="133">
        <v>0.006878</v>
      </c>
      <c r="O35" s="133">
        <f>E35-N35</f>
        <v>0.074577</v>
      </c>
      <c r="P35" s="121">
        <f>IF(N35&gt;0.001,E35*100/N35,)</f>
        <v>1184.2832218668218</v>
      </c>
    </row>
    <row r="36" spans="1:16" s="140" customFormat="1" ht="12.75">
      <c r="A36" s="131" t="s">
        <v>145</v>
      </c>
      <c r="B36" s="132"/>
      <c r="C36" s="133">
        <v>0</v>
      </c>
      <c r="D36" s="133">
        <v>0</v>
      </c>
      <c r="E36" s="133">
        <v>0</v>
      </c>
      <c r="F36" s="134">
        <f>IF(D36&gt;0,D36-E36,)</f>
        <v>0</v>
      </c>
      <c r="G36" s="135">
        <f>IF(D36&gt;0,E36*100/D36,)</f>
        <v>0</v>
      </c>
      <c r="H36" s="133">
        <v>0</v>
      </c>
      <c r="I36" s="136">
        <v>0</v>
      </c>
      <c r="J36" s="137" t="s">
        <v>78</v>
      </c>
      <c r="K36" s="138">
        <v>0</v>
      </c>
      <c r="L36" s="137" t="s">
        <v>78</v>
      </c>
      <c r="M36" s="139">
        <v>0</v>
      </c>
      <c r="N36" s="133">
        <v>0</v>
      </c>
      <c r="O36" s="133">
        <f>E36-N36</f>
        <v>0</v>
      </c>
      <c r="P36" s="121">
        <f>IF(N36&gt;0.001,E36*100/N36,)</f>
        <v>0</v>
      </c>
    </row>
    <row r="37" spans="1:16" s="140" customFormat="1" ht="12.75">
      <c r="A37" s="131" t="s">
        <v>139</v>
      </c>
      <c r="B37" s="132"/>
      <c r="C37" s="133">
        <v>0.382</v>
      </c>
      <c r="D37" s="133">
        <v>0.382</v>
      </c>
      <c r="E37" s="133">
        <v>0.000643</v>
      </c>
      <c r="F37" s="134">
        <f>IF(D37&gt;0,D37-E37,)</f>
        <v>0.381357</v>
      </c>
      <c r="G37" s="135">
        <f>IF(D37&gt;0,E37*100/D37,)</f>
        <v>0.16832460732984292</v>
      </c>
      <c r="H37" s="133">
        <v>0</v>
      </c>
      <c r="I37" s="136">
        <v>0</v>
      </c>
      <c r="J37" s="137" t="s">
        <v>78</v>
      </c>
      <c r="K37" s="138">
        <v>0</v>
      </c>
      <c r="L37" s="137" t="s">
        <v>78</v>
      </c>
      <c r="M37" s="139">
        <v>0</v>
      </c>
      <c r="N37" s="133">
        <v>0.000495</v>
      </c>
      <c r="O37" s="133">
        <f>E37-N37</f>
        <v>0.00014800000000000002</v>
      </c>
      <c r="P37" s="121">
        <f>IF(N37&gt;0.001,E37*100/N37,)</f>
        <v>0</v>
      </c>
    </row>
    <row r="38" spans="1:16" s="140" customFormat="1" ht="12.75">
      <c r="A38" s="131" t="s">
        <v>140</v>
      </c>
      <c r="B38" s="132"/>
      <c r="C38" s="133">
        <v>35.228</v>
      </c>
      <c r="D38" s="133">
        <v>33.895</v>
      </c>
      <c r="E38" s="133">
        <v>5.828769</v>
      </c>
      <c r="F38" s="134">
        <f>IF(D38&gt;0,D38-E38,)</f>
        <v>28.066231000000002</v>
      </c>
      <c r="G38" s="135">
        <f>IF(D38&gt;0,E38*100/D38,)</f>
        <v>17.19654521315828</v>
      </c>
      <c r="H38" s="133">
        <v>0.102544</v>
      </c>
      <c r="I38" s="136">
        <v>0</v>
      </c>
      <c r="J38" s="137" t="s">
        <v>78</v>
      </c>
      <c r="K38" s="138">
        <v>6</v>
      </c>
      <c r="L38" s="137" t="s">
        <v>78</v>
      </c>
      <c r="M38" s="139">
        <v>2</v>
      </c>
      <c r="N38" s="133">
        <v>6.3122430000000005</v>
      </c>
      <c r="O38" s="133">
        <f>E38-N38</f>
        <v>-0.4834740000000002</v>
      </c>
      <c r="P38" s="121">
        <f>IF(N38&gt;0.001,E38*100/N38,)</f>
        <v>92.34069410825913</v>
      </c>
    </row>
    <row r="39" spans="1:16" s="56" customFormat="1" ht="12.75">
      <c r="A39" s="51" t="s">
        <v>37</v>
      </c>
      <c r="B39" s="52"/>
      <c r="C39" s="93">
        <v>0</v>
      </c>
      <c r="D39" s="93">
        <v>0</v>
      </c>
      <c r="E39" s="93">
        <v>0</v>
      </c>
      <c r="F39" s="91">
        <f t="shared" si="0"/>
        <v>0</v>
      </c>
      <c r="G39" s="53">
        <f t="shared" si="1"/>
        <v>0</v>
      </c>
      <c r="H39" s="93">
        <v>0</v>
      </c>
      <c r="I39" s="74">
        <v>0</v>
      </c>
      <c r="J39" s="54" t="s">
        <v>78</v>
      </c>
      <c r="K39" s="55">
        <v>0</v>
      </c>
      <c r="L39" s="54" t="s">
        <v>78</v>
      </c>
      <c r="M39" s="82">
        <v>0</v>
      </c>
      <c r="N39" s="93">
        <v>0</v>
      </c>
      <c r="O39" s="93">
        <f>E39-N39</f>
        <v>0</v>
      </c>
      <c r="P39" s="25">
        <f t="shared" si="3"/>
        <v>0</v>
      </c>
    </row>
    <row r="40" spans="1:16" ht="12.75">
      <c r="A40" s="36" t="s">
        <v>38</v>
      </c>
      <c r="B40" s="41" t="s">
        <v>24</v>
      </c>
      <c r="C40" s="91">
        <v>55.0345</v>
      </c>
      <c r="D40" s="91">
        <v>56.958</v>
      </c>
      <c r="E40" s="91">
        <v>8.7716525</v>
      </c>
      <c r="F40" s="91">
        <f>IF(D40&gt;0,D40-E40,)</f>
        <v>48.1863475</v>
      </c>
      <c r="G40" s="25">
        <f t="shared" si="1"/>
        <v>15.400211559394643</v>
      </c>
      <c r="H40" s="91">
        <v>0.08885680000000001</v>
      </c>
      <c r="I40" s="72">
        <v>1</v>
      </c>
      <c r="J40" s="47" t="s">
        <v>78</v>
      </c>
      <c r="K40" s="49">
        <v>54</v>
      </c>
      <c r="L40" s="47" t="s">
        <v>78</v>
      </c>
      <c r="M40" s="80">
        <v>5</v>
      </c>
      <c r="N40" s="91">
        <v>6.014081</v>
      </c>
      <c r="O40" s="91">
        <f t="shared" si="2"/>
        <v>2.7575715</v>
      </c>
      <c r="P40" s="25">
        <f t="shared" si="3"/>
        <v>145.85191818999445</v>
      </c>
    </row>
    <row r="41" spans="1:16" s="56" customFormat="1" ht="12.75">
      <c r="A41" s="51" t="s">
        <v>28</v>
      </c>
      <c r="B41" s="52"/>
      <c r="C41" s="93"/>
      <c r="D41" s="93"/>
      <c r="E41" s="93"/>
      <c r="F41" s="91">
        <f t="shared" si="0"/>
        <v>0</v>
      </c>
      <c r="G41" s="53">
        <f t="shared" si="1"/>
        <v>0</v>
      </c>
      <c r="H41" s="93"/>
      <c r="I41" s="74"/>
      <c r="J41" s="54"/>
      <c r="K41" s="55"/>
      <c r="L41" s="54"/>
      <c r="M41" s="82"/>
      <c r="N41" s="93"/>
      <c r="O41" s="93">
        <f t="shared" si="2"/>
        <v>0</v>
      </c>
      <c r="P41" s="25">
        <f t="shared" si="3"/>
        <v>0</v>
      </c>
    </row>
    <row r="42" spans="1:16" s="56" customFormat="1" ht="12.75">
      <c r="A42" s="51" t="s">
        <v>29</v>
      </c>
      <c r="B42" s="52"/>
      <c r="C42" s="93">
        <v>12.1</v>
      </c>
      <c r="D42" s="93">
        <v>16</v>
      </c>
      <c r="E42" s="93">
        <v>3.8657820000000003</v>
      </c>
      <c r="F42" s="91">
        <f t="shared" si="0"/>
        <v>12.134218</v>
      </c>
      <c r="G42" s="53">
        <f t="shared" si="1"/>
        <v>24.161137500000002</v>
      </c>
      <c r="H42" s="93">
        <v>0</v>
      </c>
      <c r="I42" s="74">
        <v>0</v>
      </c>
      <c r="J42" s="54" t="s">
        <v>78</v>
      </c>
      <c r="K42" s="55">
        <v>0</v>
      </c>
      <c r="L42" s="54" t="s">
        <v>78</v>
      </c>
      <c r="M42" s="82">
        <v>0</v>
      </c>
      <c r="N42" s="93">
        <v>0.370584</v>
      </c>
      <c r="O42" s="93">
        <f t="shared" si="2"/>
        <v>3.4951980000000002</v>
      </c>
      <c r="P42" s="25">
        <f t="shared" si="3"/>
        <v>1043.1594456317596</v>
      </c>
    </row>
    <row r="43" spans="1:16" s="56" customFormat="1" ht="12.75">
      <c r="A43" s="51" t="s">
        <v>30</v>
      </c>
      <c r="B43" s="52"/>
      <c r="C43" s="93">
        <v>0.35</v>
      </c>
      <c r="D43" s="93">
        <v>0.35</v>
      </c>
      <c r="E43" s="93">
        <v>0.0013</v>
      </c>
      <c r="F43" s="91">
        <f t="shared" si="0"/>
        <v>0.34869999999999995</v>
      </c>
      <c r="G43" s="53">
        <f>IF(D43&gt;0,E43*100/D43,)</f>
        <v>0.37142857142857144</v>
      </c>
      <c r="H43" s="93">
        <v>0</v>
      </c>
      <c r="I43" s="74">
        <v>0</v>
      </c>
      <c r="J43" s="54" t="s">
        <v>78</v>
      </c>
      <c r="K43" s="55">
        <v>0</v>
      </c>
      <c r="L43" s="54" t="s">
        <v>78</v>
      </c>
      <c r="M43" s="82">
        <v>0</v>
      </c>
      <c r="N43" s="93">
        <v>0</v>
      </c>
      <c r="O43" s="93">
        <f t="shared" si="2"/>
        <v>0.0013</v>
      </c>
      <c r="P43" s="25">
        <f t="shared" si="3"/>
        <v>0</v>
      </c>
    </row>
    <row r="44" spans="1:16" s="56" customFormat="1" ht="12.75">
      <c r="A44" s="51" t="s">
        <v>34</v>
      </c>
      <c r="B44" s="52"/>
      <c r="C44" s="93">
        <v>19.022</v>
      </c>
      <c r="D44" s="93">
        <v>16.779</v>
      </c>
      <c r="E44" s="93">
        <v>2.8964609</v>
      </c>
      <c r="F44" s="91">
        <f t="shared" si="0"/>
        <v>13.882539099999999</v>
      </c>
      <c r="G44" s="53">
        <f t="shared" si="1"/>
        <v>17.262416711365397</v>
      </c>
      <c r="H44" s="93">
        <v>0.06582500000000001</v>
      </c>
      <c r="I44" s="74">
        <v>0</v>
      </c>
      <c r="J44" s="54" t="s">
        <v>78</v>
      </c>
      <c r="K44" s="55">
        <v>26</v>
      </c>
      <c r="L44" s="54" t="s">
        <v>78</v>
      </c>
      <c r="M44" s="82">
        <v>2</v>
      </c>
      <c r="N44" s="93">
        <v>2.584037</v>
      </c>
      <c r="O44" s="93">
        <f t="shared" si="2"/>
        <v>0.3124239000000002</v>
      </c>
      <c r="P44" s="25">
        <f t="shared" si="3"/>
        <v>112.09053508134753</v>
      </c>
    </row>
    <row r="45" spans="1:16" s="56" customFormat="1" ht="12.75">
      <c r="A45" s="51" t="s">
        <v>35</v>
      </c>
      <c r="B45" s="52"/>
      <c r="C45" s="93">
        <v>9.155</v>
      </c>
      <c r="D45" s="93">
        <v>9.424</v>
      </c>
      <c r="E45" s="93">
        <v>1.0207846</v>
      </c>
      <c r="F45" s="91">
        <f t="shared" si="0"/>
        <v>8.403215399999999</v>
      </c>
      <c r="G45" s="53">
        <f t="shared" si="1"/>
        <v>10.831755093378609</v>
      </c>
      <c r="H45" s="93">
        <v>0.0230318</v>
      </c>
      <c r="I45" s="74">
        <v>0</v>
      </c>
      <c r="J45" s="54" t="s">
        <v>78</v>
      </c>
      <c r="K45" s="55">
        <v>10</v>
      </c>
      <c r="L45" s="54" t="s">
        <v>78</v>
      </c>
      <c r="M45" s="82">
        <v>0</v>
      </c>
      <c r="N45" s="93">
        <v>1.6774449999999999</v>
      </c>
      <c r="O45" s="93">
        <f t="shared" si="2"/>
        <v>-0.6566603999999998</v>
      </c>
      <c r="P45" s="25">
        <f t="shared" si="3"/>
        <v>60.85353618151416</v>
      </c>
    </row>
    <row r="46" spans="1:16" s="56" customFormat="1" ht="12.75">
      <c r="A46" s="131" t="s">
        <v>140</v>
      </c>
      <c r="B46" s="132"/>
      <c r="C46" s="133">
        <v>0</v>
      </c>
      <c r="D46" s="133">
        <v>0</v>
      </c>
      <c r="E46" s="133">
        <v>0.483813</v>
      </c>
      <c r="F46" s="134">
        <f>IF(D46&gt;0,D46-E46,)</f>
        <v>0</v>
      </c>
      <c r="G46" s="135">
        <f>IF(D46&gt;0,E46*100/D46,)</f>
        <v>0</v>
      </c>
      <c r="H46" s="133">
        <v>0</v>
      </c>
      <c r="I46" s="136">
        <v>0</v>
      </c>
      <c r="J46" s="137" t="s">
        <v>78</v>
      </c>
      <c r="K46" s="138">
        <v>0</v>
      </c>
      <c r="L46" s="137" t="s">
        <v>78</v>
      </c>
      <c r="M46" s="139">
        <v>0</v>
      </c>
      <c r="N46" s="133">
        <v>1.021704</v>
      </c>
      <c r="O46" s="133">
        <f>E46-N46</f>
        <v>-0.5378909999999999</v>
      </c>
      <c r="P46" s="121">
        <f>IF(N46&gt;0.001,E46*100/N46,)</f>
        <v>47.3535387940147</v>
      </c>
    </row>
    <row r="47" spans="1:16" s="140" customFormat="1" ht="12.75">
      <c r="A47" s="51" t="s">
        <v>33</v>
      </c>
      <c r="B47" s="132"/>
      <c r="C47" s="133">
        <v>0.97</v>
      </c>
      <c r="D47" s="133">
        <v>1.1</v>
      </c>
      <c r="E47" s="133">
        <v>0.0844</v>
      </c>
      <c r="F47" s="134">
        <f>IF(D47&gt;0,D47-E47,)</f>
        <v>1.0156</v>
      </c>
      <c r="G47" s="135">
        <f>IF(D47&gt;0,E47*100/D47,)</f>
        <v>7.672727272727272</v>
      </c>
      <c r="H47" s="133">
        <v>0</v>
      </c>
      <c r="I47" s="136">
        <v>0</v>
      </c>
      <c r="J47" s="137" t="s">
        <v>78</v>
      </c>
      <c r="K47" s="138">
        <v>0</v>
      </c>
      <c r="L47" s="137" t="s">
        <v>78</v>
      </c>
      <c r="M47" s="139">
        <v>0</v>
      </c>
      <c r="N47" s="133">
        <v>0.146934</v>
      </c>
      <c r="O47" s="133">
        <f>E47-N47</f>
        <v>-0.062534</v>
      </c>
      <c r="P47" s="121">
        <f>IF(N47&gt;0.001,E47*100/N47,)</f>
        <v>57.44075571344957</v>
      </c>
    </row>
    <row r="48" spans="1:16" s="56" customFormat="1" ht="12.75">
      <c r="A48" s="51" t="s">
        <v>37</v>
      </c>
      <c r="B48" s="52"/>
      <c r="C48" s="93">
        <v>0</v>
      </c>
      <c r="D48" s="93">
        <v>0</v>
      </c>
      <c r="E48" s="93">
        <v>0</v>
      </c>
      <c r="F48" s="91">
        <f>IF(D48&gt;0,D48-E48,)</f>
        <v>0</v>
      </c>
      <c r="G48" s="53">
        <f>IF(D48&gt;0,E48*100/D48,)</f>
        <v>0</v>
      </c>
      <c r="H48" s="93">
        <v>0</v>
      </c>
      <c r="I48" s="74">
        <v>0</v>
      </c>
      <c r="J48" s="54" t="s">
        <v>78</v>
      </c>
      <c r="K48" s="55">
        <v>0</v>
      </c>
      <c r="L48" s="54" t="s">
        <v>78</v>
      </c>
      <c r="M48" s="82">
        <v>0</v>
      </c>
      <c r="N48" s="93">
        <v>0</v>
      </c>
      <c r="O48" s="93">
        <f>E48-N48</f>
        <v>0</v>
      </c>
      <c r="P48" s="25">
        <f>IF(N48&gt;0.001,E48*100/N48,)</f>
        <v>0</v>
      </c>
    </row>
    <row r="49" spans="1:16" ht="12.75">
      <c r="A49" s="36" t="s">
        <v>39</v>
      </c>
      <c r="B49" s="41" t="s">
        <v>24</v>
      </c>
      <c r="C49" s="91">
        <v>724.346</v>
      </c>
      <c r="D49" s="91">
        <v>725.818</v>
      </c>
      <c r="E49" s="91">
        <v>38.563429</v>
      </c>
      <c r="F49" s="91">
        <f t="shared" si="0"/>
        <v>687.2545709999999</v>
      </c>
      <c r="G49" s="25">
        <f t="shared" si="1"/>
        <v>5.313099013802359</v>
      </c>
      <c r="H49" s="91">
        <v>0.65538</v>
      </c>
      <c r="I49" s="72">
        <v>2</v>
      </c>
      <c r="J49" s="47" t="s">
        <v>78</v>
      </c>
      <c r="K49" s="49">
        <v>27</v>
      </c>
      <c r="L49" s="47" t="s">
        <v>78</v>
      </c>
      <c r="M49" s="80">
        <v>13</v>
      </c>
      <c r="N49" s="91">
        <v>36.526613</v>
      </c>
      <c r="O49" s="91">
        <f t="shared" si="2"/>
        <v>2.0368160000000017</v>
      </c>
      <c r="P49" s="25">
        <f t="shared" si="3"/>
        <v>105.576252033004</v>
      </c>
    </row>
    <row r="50" spans="1:16" s="56" customFormat="1" ht="13.5" customHeight="1">
      <c r="A50" s="51" t="s">
        <v>28</v>
      </c>
      <c r="B50" s="52"/>
      <c r="C50" s="93"/>
      <c r="D50" s="93"/>
      <c r="E50" s="93"/>
      <c r="F50" s="91">
        <f t="shared" si="0"/>
        <v>0</v>
      </c>
      <c r="G50" s="53">
        <f t="shared" si="1"/>
        <v>0</v>
      </c>
      <c r="H50" s="93"/>
      <c r="I50" s="74"/>
      <c r="J50" s="54"/>
      <c r="K50" s="55"/>
      <c r="L50" s="54"/>
      <c r="M50" s="82"/>
      <c r="N50" s="93"/>
      <c r="O50" s="93">
        <f t="shared" si="2"/>
        <v>0</v>
      </c>
      <c r="P50" s="25">
        <f t="shared" si="3"/>
        <v>0</v>
      </c>
    </row>
    <row r="51" spans="1:16" s="56" customFormat="1" ht="12.75">
      <c r="A51" s="51" t="s">
        <v>29</v>
      </c>
      <c r="B51" s="52"/>
      <c r="C51" s="93">
        <v>488.9</v>
      </c>
      <c r="D51" s="93">
        <v>491.5</v>
      </c>
      <c r="E51" s="93">
        <v>15.407960999999998</v>
      </c>
      <c r="F51" s="91">
        <f t="shared" si="0"/>
        <v>476.092039</v>
      </c>
      <c r="G51" s="53">
        <f t="shared" si="1"/>
        <v>3.134885249237029</v>
      </c>
      <c r="H51" s="93">
        <v>0.189326</v>
      </c>
      <c r="I51" s="74">
        <v>0</v>
      </c>
      <c r="J51" s="54" t="s">
        <v>78</v>
      </c>
      <c r="K51" s="55">
        <v>2</v>
      </c>
      <c r="L51" s="54" t="s">
        <v>78</v>
      </c>
      <c r="M51" s="82">
        <v>5</v>
      </c>
      <c r="N51" s="93">
        <v>12.5061</v>
      </c>
      <c r="O51" s="93">
        <f t="shared" si="2"/>
        <v>2.9018609999999985</v>
      </c>
      <c r="P51" s="25">
        <f t="shared" si="3"/>
        <v>123.20356466044569</v>
      </c>
    </row>
    <row r="52" spans="1:16" s="56" customFormat="1" ht="12.75">
      <c r="A52" s="51" t="s">
        <v>30</v>
      </c>
      <c r="B52" s="52"/>
      <c r="C52" s="93">
        <v>48.1</v>
      </c>
      <c r="D52" s="93">
        <v>45.4</v>
      </c>
      <c r="E52" s="93">
        <v>2.209001</v>
      </c>
      <c r="F52" s="91">
        <f t="shared" si="0"/>
        <v>43.190999</v>
      </c>
      <c r="G52" s="53">
        <f t="shared" si="1"/>
        <v>4.865640969162996</v>
      </c>
      <c r="H52" s="93">
        <v>0</v>
      </c>
      <c r="I52" s="74">
        <v>0</v>
      </c>
      <c r="J52" s="54" t="s">
        <v>78</v>
      </c>
      <c r="K52" s="55">
        <v>0</v>
      </c>
      <c r="L52" s="54" t="s">
        <v>78</v>
      </c>
      <c r="M52" s="82">
        <v>0</v>
      </c>
      <c r="N52" s="93">
        <v>3.457183</v>
      </c>
      <c r="O52" s="93">
        <f t="shared" si="2"/>
        <v>-1.248182</v>
      </c>
      <c r="P52" s="25">
        <f t="shared" si="3"/>
        <v>63.895981207821514</v>
      </c>
    </row>
    <row r="53" spans="1:16" s="56" customFormat="1" ht="12.75">
      <c r="A53" s="51" t="s">
        <v>40</v>
      </c>
      <c r="B53" s="52"/>
      <c r="C53" s="93">
        <v>6.2</v>
      </c>
      <c r="D53" s="93">
        <v>6.84</v>
      </c>
      <c r="E53" s="93">
        <v>1.9010250000000002</v>
      </c>
      <c r="F53" s="91">
        <f t="shared" si="0"/>
        <v>4.938974999999999</v>
      </c>
      <c r="G53" s="53">
        <f t="shared" si="1"/>
        <v>27.79276315789474</v>
      </c>
      <c r="H53" s="93">
        <v>0.001488</v>
      </c>
      <c r="I53" s="74">
        <v>0</v>
      </c>
      <c r="J53" s="54" t="s">
        <v>78</v>
      </c>
      <c r="K53" s="55">
        <v>4</v>
      </c>
      <c r="L53" s="54" t="s">
        <v>78</v>
      </c>
      <c r="M53" s="82">
        <v>2</v>
      </c>
      <c r="N53" s="93">
        <v>1.7391590000000001</v>
      </c>
      <c r="O53" s="93">
        <f t="shared" si="2"/>
        <v>0.16186600000000007</v>
      </c>
      <c r="P53" s="25">
        <f t="shared" si="3"/>
        <v>109.30714213019051</v>
      </c>
    </row>
    <row r="54" spans="1:16" s="56" customFormat="1" ht="12.75">
      <c r="A54" s="51" t="s">
        <v>31</v>
      </c>
      <c r="B54" s="52"/>
      <c r="C54" s="93">
        <v>98.3</v>
      </c>
      <c r="D54" s="93">
        <v>100.2</v>
      </c>
      <c r="E54" s="93">
        <v>10.594327</v>
      </c>
      <c r="F54" s="91">
        <f t="shared" si="0"/>
        <v>89.605673</v>
      </c>
      <c r="G54" s="53">
        <f t="shared" si="1"/>
        <v>10.573180638722555</v>
      </c>
      <c r="H54" s="93">
        <v>0.352968</v>
      </c>
      <c r="I54" s="74">
        <v>1</v>
      </c>
      <c r="J54" s="54" t="s">
        <v>78</v>
      </c>
      <c r="K54" s="55">
        <v>15</v>
      </c>
      <c r="L54" s="54" t="s">
        <v>78</v>
      </c>
      <c r="M54" s="82">
        <v>4</v>
      </c>
      <c r="N54" s="93">
        <v>10.406308000000001</v>
      </c>
      <c r="O54" s="93">
        <f t="shared" si="2"/>
        <v>0.18801899999999883</v>
      </c>
      <c r="P54" s="25">
        <f t="shared" si="3"/>
        <v>101.80677911897284</v>
      </c>
    </row>
    <row r="55" spans="1:16" s="56" customFormat="1" ht="12.75" customHeight="1">
      <c r="A55" s="51" t="s">
        <v>33</v>
      </c>
      <c r="B55" s="52"/>
      <c r="C55" s="93">
        <v>16.7</v>
      </c>
      <c r="D55" s="93">
        <v>16</v>
      </c>
      <c r="E55" s="93">
        <v>6.368004</v>
      </c>
      <c r="F55" s="91">
        <f t="shared" si="0"/>
        <v>9.631996000000001</v>
      </c>
      <c r="G55" s="53">
        <f t="shared" si="1"/>
        <v>39.800025</v>
      </c>
      <c r="H55" s="93">
        <v>0.072904</v>
      </c>
      <c r="I55" s="74">
        <v>1</v>
      </c>
      <c r="J55" s="54" t="s">
        <v>78</v>
      </c>
      <c r="K55" s="55">
        <v>3</v>
      </c>
      <c r="L55" s="54" t="s">
        <v>78</v>
      </c>
      <c r="M55" s="82">
        <v>4</v>
      </c>
      <c r="N55" s="93">
        <v>7.321771</v>
      </c>
      <c r="O55" s="93">
        <f t="shared" si="2"/>
        <v>-0.953767</v>
      </c>
      <c r="P55" s="25">
        <f t="shared" si="3"/>
        <v>86.97354779328661</v>
      </c>
    </row>
    <row r="56" spans="1:16" s="56" customFormat="1" ht="12.75" customHeight="1">
      <c r="A56" s="51" t="s">
        <v>41</v>
      </c>
      <c r="B56" s="52"/>
      <c r="C56" s="93">
        <v>15</v>
      </c>
      <c r="D56" s="93">
        <v>15</v>
      </c>
      <c r="E56" s="93">
        <v>0.0028399999999999996</v>
      </c>
      <c r="F56" s="91">
        <f t="shared" si="0"/>
        <v>14.99716</v>
      </c>
      <c r="G56" s="53">
        <f t="shared" si="1"/>
        <v>0.018933333333333333</v>
      </c>
      <c r="H56" s="93">
        <v>0</v>
      </c>
      <c r="I56" s="74">
        <v>0</v>
      </c>
      <c r="J56" s="54" t="s">
        <v>78</v>
      </c>
      <c r="K56" s="55">
        <v>0</v>
      </c>
      <c r="L56" s="54" t="s">
        <v>78</v>
      </c>
      <c r="M56" s="82">
        <v>0</v>
      </c>
      <c r="N56" s="93">
        <v>0.005382</v>
      </c>
      <c r="O56" s="93">
        <f t="shared" si="2"/>
        <v>-0.002542</v>
      </c>
      <c r="P56" s="25">
        <f t="shared" si="3"/>
        <v>52.76848755109624</v>
      </c>
    </row>
    <row r="57" spans="1:16" s="56" customFormat="1" ht="12.75">
      <c r="A57" s="51" t="s">
        <v>34</v>
      </c>
      <c r="B57" s="52"/>
      <c r="C57" s="93">
        <v>8.257</v>
      </c>
      <c r="D57" s="93">
        <v>7.493</v>
      </c>
      <c r="E57" s="93">
        <v>0.200913</v>
      </c>
      <c r="F57" s="91">
        <f t="shared" si="0"/>
        <v>7.292087</v>
      </c>
      <c r="G57" s="53">
        <f t="shared" si="1"/>
        <v>2.681342586413986</v>
      </c>
      <c r="H57" s="93">
        <v>0.002198</v>
      </c>
      <c r="I57" s="74">
        <v>0</v>
      </c>
      <c r="J57" s="54" t="s">
        <v>78</v>
      </c>
      <c r="K57" s="55">
        <v>1</v>
      </c>
      <c r="L57" s="54" t="s">
        <v>78</v>
      </c>
      <c r="M57" s="82">
        <v>0</v>
      </c>
      <c r="N57" s="93">
        <v>0.09494</v>
      </c>
      <c r="O57" s="93">
        <f t="shared" si="2"/>
        <v>0.10597300000000001</v>
      </c>
      <c r="P57" s="25">
        <f t="shared" si="3"/>
        <v>211.62102380450813</v>
      </c>
    </row>
    <row r="58" spans="1:16" s="56" customFormat="1" ht="12.75">
      <c r="A58" s="51" t="s">
        <v>35</v>
      </c>
      <c r="B58" s="52"/>
      <c r="C58" s="93">
        <v>0</v>
      </c>
      <c r="D58" s="93">
        <v>0</v>
      </c>
      <c r="E58" s="93">
        <v>0</v>
      </c>
      <c r="F58" s="91">
        <f t="shared" si="0"/>
        <v>0</v>
      </c>
      <c r="G58" s="53">
        <f t="shared" si="1"/>
        <v>0</v>
      </c>
      <c r="H58" s="93">
        <v>0</v>
      </c>
      <c r="I58" s="74">
        <v>0</v>
      </c>
      <c r="J58" s="54" t="s">
        <v>78</v>
      </c>
      <c r="K58" s="55">
        <v>0</v>
      </c>
      <c r="L58" s="54" t="s">
        <v>78</v>
      </c>
      <c r="M58" s="82">
        <v>0</v>
      </c>
      <c r="N58" s="93">
        <v>0</v>
      </c>
      <c r="O58" s="93">
        <f t="shared" si="2"/>
        <v>0</v>
      </c>
      <c r="P58" s="25">
        <f t="shared" si="3"/>
        <v>0</v>
      </c>
    </row>
    <row r="59" spans="1:16" s="140" customFormat="1" ht="12.75">
      <c r="A59" s="131" t="s">
        <v>138</v>
      </c>
      <c r="B59" s="132"/>
      <c r="C59" s="133">
        <v>20</v>
      </c>
      <c r="D59" s="133">
        <v>20.3</v>
      </c>
      <c r="E59" s="133">
        <v>0.472874</v>
      </c>
      <c r="F59" s="134">
        <f>IF(D59&gt;0,D59-E59,)</f>
        <v>19.827126</v>
      </c>
      <c r="G59" s="135">
        <f>IF(D59&gt;0,E59*100/D59,)</f>
        <v>2.3294285714285716</v>
      </c>
      <c r="H59" s="133">
        <v>0.019915</v>
      </c>
      <c r="I59" s="136">
        <v>0</v>
      </c>
      <c r="J59" s="137" t="s">
        <v>78</v>
      </c>
      <c r="K59" s="138">
        <v>1</v>
      </c>
      <c r="L59" s="137" t="s">
        <v>78</v>
      </c>
      <c r="M59" s="139">
        <v>0</v>
      </c>
      <c r="N59" s="133">
        <v>0</v>
      </c>
      <c r="O59" s="133">
        <f>E59-N59</f>
        <v>0.472874</v>
      </c>
      <c r="P59" s="121">
        <f>IF(N59&gt;0.001,E59*100/N59,)</f>
        <v>0</v>
      </c>
    </row>
    <row r="60" spans="1:16" s="140" customFormat="1" ht="12.75">
      <c r="A60" s="131" t="s">
        <v>145</v>
      </c>
      <c r="B60" s="132"/>
      <c r="C60" s="133">
        <v>0.933</v>
      </c>
      <c r="D60" s="133">
        <v>0.933</v>
      </c>
      <c r="E60" s="133">
        <v>0.066901</v>
      </c>
      <c r="F60" s="134">
        <f>IF(D60&gt;0,D60-E60,)</f>
        <v>0.8660990000000001</v>
      </c>
      <c r="G60" s="135">
        <f>IF(D60&gt;0,E60*100/D60,)</f>
        <v>7.170525187566988</v>
      </c>
      <c r="H60" s="133">
        <v>0.000249</v>
      </c>
      <c r="I60" s="136">
        <v>0</v>
      </c>
      <c r="J60" s="137" t="s">
        <v>78</v>
      </c>
      <c r="K60" s="138">
        <v>1</v>
      </c>
      <c r="L60" s="137" t="s">
        <v>78</v>
      </c>
      <c r="M60" s="139">
        <v>0</v>
      </c>
      <c r="N60" s="133">
        <v>0.022216</v>
      </c>
      <c r="O60" s="133">
        <f>E60-N60</f>
        <v>0.044685</v>
      </c>
      <c r="P60" s="121">
        <f>IF(N60&gt;0.001,E60*100/N60,)</f>
        <v>301.1388188692834</v>
      </c>
    </row>
    <row r="61" spans="1:16" s="140" customFormat="1" ht="12.75">
      <c r="A61" s="131" t="s">
        <v>139</v>
      </c>
      <c r="B61" s="132"/>
      <c r="C61" s="133">
        <v>0.191</v>
      </c>
      <c r="D61" s="133">
        <v>0.191</v>
      </c>
      <c r="E61" s="133">
        <v>0.0006979999999999999</v>
      </c>
      <c r="F61" s="134">
        <f>IF(D61&gt;0,D61-E61,)</f>
        <v>0.190302</v>
      </c>
      <c r="G61" s="135">
        <f>IF(D61&gt;0,E61*100/D61,)</f>
        <v>0.36544502617801045</v>
      </c>
      <c r="H61" s="133">
        <v>0</v>
      </c>
      <c r="I61" s="136">
        <v>0</v>
      </c>
      <c r="J61" s="137" t="s">
        <v>78</v>
      </c>
      <c r="K61" s="138">
        <v>0</v>
      </c>
      <c r="L61" s="137" t="s">
        <v>78</v>
      </c>
      <c r="M61" s="139">
        <v>0</v>
      </c>
      <c r="N61" s="133">
        <v>0.000419</v>
      </c>
      <c r="O61" s="133">
        <f>E61-N61</f>
        <v>0.00027899999999999995</v>
      </c>
      <c r="P61" s="121">
        <f>IF(N61&gt;0.001,E61*100/N61,)</f>
        <v>0</v>
      </c>
    </row>
    <row r="62" spans="1:16" s="140" customFormat="1" ht="12.75">
      <c r="A62" s="131" t="s">
        <v>140</v>
      </c>
      <c r="B62" s="132"/>
      <c r="C62" s="133">
        <v>16</v>
      </c>
      <c r="D62" s="133">
        <v>16</v>
      </c>
      <c r="E62" s="133">
        <v>0.276886</v>
      </c>
      <c r="F62" s="134">
        <f>IF(D62&gt;0,D62-E62,)</f>
        <v>15.723114</v>
      </c>
      <c r="G62" s="135">
        <f>IF(D62&gt;0,E62*100/D62,)</f>
        <v>1.7305375</v>
      </c>
      <c r="H62" s="133">
        <v>0</v>
      </c>
      <c r="I62" s="136">
        <v>0</v>
      </c>
      <c r="J62" s="137" t="s">
        <v>78</v>
      </c>
      <c r="K62" s="138">
        <v>0</v>
      </c>
      <c r="L62" s="137" t="s">
        <v>78</v>
      </c>
      <c r="M62" s="139">
        <v>0</v>
      </c>
      <c r="N62" s="133">
        <v>0.00225</v>
      </c>
      <c r="O62" s="133">
        <f>E62-N62</f>
        <v>0.27463600000000005</v>
      </c>
      <c r="P62" s="121">
        <f>IF(N62&gt;0.001,E62*100/N62,)</f>
        <v>12306.044444444446</v>
      </c>
    </row>
    <row r="63" spans="1:16" s="56" customFormat="1" ht="12.75">
      <c r="A63" s="51" t="s">
        <v>37</v>
      </c>
      <c r="B63" s="52"/>
      <c r="C63" s="93">
        <v>0</v>
      </c>
      <c r="D63" s="93">
        <v>0</v>
      </c>
      <c r="E63" s="93">
        <v>0</v>
      </c>
      <c r="F63" s="91">
        <f t="shared" si="0"/>
        <v>0</v>
      </c>
      <c r="G63" s="53">
        <f t="shared" si="1"/>
        <v>0</v>
      </c>
      <c r="H63" s="93">
        <v>0</v>
      </c>
      <c r="I63" s="74">
        <v>0</v>
      </c>
      <c r="J63" s="54" t="s">
        <v>78</v>
      </c>
      <c r="K63" s="55">
        <v>0</v>
      </c>
      <c r="L63" s="54" t="s">
        <v>78</v>
      </c>
      <c r="M63" s="82">
        <v>0</v>
      </c>
      <c r="N63" s="93">
        <v>0</v>
      </c>
      <c r="O63" s="93">
        <f t="shared" si="2"/>
        <v>0</v>
      </c>
      <c r="P63" s="25">
        <f t="shared" si="3"/>
        <v>0</v>
      </c>
    </row>
    <row r="64" spans="1:17" ht="12.75">
      <c r="A64" s="36" t="s">
        <v>42</v>
      </c>
      <c r="B64" s="41" t="s">
        <v>24</v>
      </c>
      <c r="C64" s="91">
        <v>383.71659999999997</v>
      </c>
      <c r="D64" s="91">
        <v>381.1235</v>
      </c>
      <c r="E64" s="91">
        <v>28.2763514</v>
      </c>
      <c r="F64" s="91">
        <f t="shared" si="0"/>
        <v>352.84714859999997</v>
      </c>
      <c r="G64" s="25">
        <f t="shared" si="1"/>
        <v>7.419209626275997</v>
      </c>
      <c r="H64" s="91">
        <v>1.040139</v>
      </c>
      <c r="I64" s="72">
        <v>1</v>
      </c>
      <c r="J64" s="47" t="s">
        <v>78</v>
      </c>
      <c r="K64" s="49">
        <v>27</v>
      </c>
      <c r="L64" s="47" t="s">
        <v>78</v>
      </c>
      <c r="M64" s="80">
        <v>19</v>
      </c>
      <c r="N64" s="91">
        <v>38.137107</v>
      </c>
      <c r="O64" s="91">
        <f t="shared" si="2"/>
        <v>-9.860755600000001</v>
      </c>
      <c r="P64" s="25">
        <f t="shared" si="3"/>
        <v>74.14393388570349</v>
      </c>
      <c r="Q64" s="92"/>
    </row>
    <row r="65" spans="1:16" s="56" customFormat="1" ht="12.75">
      <c r="A65" s="51" t="s">
        <v>28</v>
      </c>
      <c r="B65" s="52"/>
      <c r="C65" s="93"/>
      <c r="D65" s="93"/>
      <c r="E65" s="93"/>
      <c r="F65" s="91">
        <f t="shared" si="0"/>
        <v>0</v>
      </c>
      <c r="G65" s="53">
        <f t="shared" si="1"/>
        <v>0</v>
      </c>
      <c r="H65" s="93"/>
      <c r="I65" s="74"/>
      <c r="J65" s="54"/>
      <c r="K65" s="55"/>
      <c r="L65" s="54"/>
      <c r="M65" s="82"/>
      <c r="N65" s="93"/>
      <c r="O65" s="93">
        <f t="shared" si="2"/>
        <v>0</v>
      </c>
      <c r="P65" s="25">
        <f t="shared" si="3"/>
        <v>0</v>
      </c>
    </row>
    <row r="66" spans="1:16" s="56" customFormat="1" ht="12.75">
      <c r="A66" s="51" t="s">
        <v>29</v>
      </c>
      <c r="B66" s="52"/>
      <c r="C66" s="93">
        <v>201.7</v>
      </c>
      <c r="D66" s="93">
        <v>202.3</v>
      </c>
      <c r="E66" s="93">
        <v>16.9108354</v>
      </c>
      <c r="F66" s="91">
        <f>IF(D66&gt;0,D66-E66,)</f>
        <v>185.38916460000002</v>
      </c>
      <c r="G66" s="53">
        <f t="shared" si="1"/>
        <v>8.359285912011863</v>
      </c>
      <c r="H66" s="93">
        <v>0.75039</v>
      </c>
      <c r="I66" s="74">
        <v>1</v>
      </c>
      <c r="J66" s="54" t="s">
        <v>78</v>
      </c>
      <c r="K66" s="55">
        <v>12</v>
      </c>
      <c r="L66" s="54" t="s">
        <v>78</v>
      </c>
      <c r="M66" s="82">
        <v>4</v>
      </c>
      <c r="N66" s="93">
        <v>26.935394</v>
      </c>
      <c r="O66" s="93">
        <f t="shared" si="2"/>
        <v>-10.024558599999999</v>
      </c>
      <c r="P66" s="25">
        <f t="shared" si="3"/>
        <v>62.78295168060286</v>
      </c>
    </row>
    <row r="67" spans="1:16" s="56" customFormat="1" ht="12.75">
      <c r="A67" s="51" t="s">
        <v>31</v>
      </c>
      <c r="B67" s="52"/>
      <c r="C67" s="93">
        <v>19.86</v>
      </c>
      <c r="D67" s="93">
        <v>18.9</v>
      </c>
      <c r="E67" s="93">
        <v>1.936482</v>
      </c>
      <c r="F67" s="91">
        <f t="shared" si="0"/>
        <v>16.963517999999997</v>
      </c>
      <c r="G67" s="53">
        <f t="shared" si="1"/>
        <v>10.24593650793651</v>
      </c>
      <c r="H67" s="93">
        <v>0.077219</v>
      </c>
      <c r="I67" s="74">
        <v>0</v>
      </c>
      <c r="J67" s="54" t="s">
        <v>78</v>
      </c>
      <c r="K67" s="55">
        <v>3</v>
      </c>
      <c r="L67" s="54" t="s">
        <v>78</v>
      </c>
      <c r="M67" s="82">
        <v>5</v>
      </c>
      <c r="N67" s="93">
        <v>2.196141</v>
      </c>
      <c r="O67" s="93">
        <f t="shared" si="2"/>
        <v>-0.25965899999999986</v>
      </c>
      <c r="P67" s="25">
        <f t="shared" si="3"/>
        <v>88.17657882622291</v>
      </c>
    </row>
    <row r="68" spans="1:16" s="56" customFormat="1" ht="12.75">
      <c r="A68" s="51" t="s">
        <v>40</v>
      </c>
      <c r="B68" s="52"/>
      <c r="C68" s="93">
        <v>17.12</v>
      </c>
      <c r="D68" s="93">
        <v>15.67</v>
      </c>
      <c r="E68" s="93">
        <v>3.227214</v>
      </c>
      <c r="F68" s="91">
        <f t="shared" si="0"/>
        <v>12.442786</v>
      </c>
      <c r="G68" s="53">
        <f t="shared" si="1"/>
        <v>20.594856413529037</v>
      </c>
      <c r="H68" s="93">
        <v>0.094136</v>
      </c>
      <c r="I68" s="74">
        <v>0</v>
      </c>
      <c r="J68" s="54" t="s">
        <v>78</v>
      </c>
      <c r="K68" s="55">
        <v>3</v>
      </c>
      <c r="L68" s="54" t="s">
        <v>78</v>
      </c>
      <c r="M68" s="82">
        <v>0</v>
      </c>
      <c r="N68" s="93">
        <v>0.644765</v>
      </c>
      <c r="O68" s="93">
        <f t="shared" si="2"/>
        <v>2.582449</v>
      </c>
      <c r="P68" s="25">
        <f t="shared" si="3"/>
        <v>500.525617860771</v>
      </c>
    </row>
    <row r="69" spans="1:16" s="56" customFormat="1" ht="12.75">
      <c r="A69" s="51" t="s">
        <v>43</v>
      </c>
      <c r="B69" s="52"/>
      <c r="C69" s="93">
        <v>0</v>
      </c>
      <c r="D69" s="93">
        <v>0</v>
      </c>
      <c r="E69" s="93">
        <v>0</v>
      </c>
      <c r="F69" s="91">
        <f t="shared" si="0"/>
        <v>0</v>
      </c>
      <c r="G69" s="53">
        <f t="shared" si="1"/>
        <v>0</v>
      </c>
      <c r="H69" s="93">
        <v>0</v>
      </c>
      <c r="I69" s="74">
        <v>0</v>
      </c>
      <c r="J69" s="54" t="s">
        <v>78</v>
      </c>
      <c r="K69" s="55">
        <v>0</v>
      </c>
      <c r="L69" s="54" t="s">
        <v>78</v>
      </c>
      <c r="M69" s="82">
        <v>0</v>
      </c>
      <c r="N69" s="93">
        <v>0</v>
      </c>
      <c r="O69" s="93">
        <f t="shared" si="2"/>
        <v>0</v>
      </c>
      <c r="P69" s="25">
        <f t="shared" si="3"/>
        <v>0</v>
      </c>
    </row>
    <row r="70" spans="1:16" s="56" customFormat="1" ht="12.75">
      <c r="A70" s="51" t="s">
        <v>33</v>
      </c>
      <c r="B70" s="52"/>
      <c r="C70" s="93">
        <v>7.285</v>
      </c>
      <c r="D70" s="93">
        <v>6.93</v>
      </c>
      <c r="E70" s="93">
        <v>0.525908</v>
      </c>
      <c r="F70" s="91">
        <f t="shared" si="0"/>
        <v>6.4040919999999995</v>
      </c>
      <c r="G70" s="53">
        <f t="shared" si="1"/>
        <v>7.588860028860029</v>
      </c>
      <c r="H70" s="93">
        <v>0.01572</v>
      </c>
      <c r="I70" s="74">
        <v>0</v>
      </c>
      <c r="J70" s="54" t="s">
        <v>78</v>
      </c>
      <c r="K70" s="55">
        <v>2</v>
      </c>
      <c r="L70" s="54" t="s">
        <v>78</v>
      </c>
      <c r="M70" s="82">
        <v>5</v>
      </c>
      <c r="N70" s="93">
        <v>1.5568019999999998</v>
      </c>
      <c r="O70" s="93">
        <f t="shared" si="2"/>
        <v>-1.0308939999999998</v>
      </c>
      <c r="P70" s="25">
        <f t="shared" si="3"/>
        <v>33.781302953105154</v>
      </c>
    </row>
    <row r="71" spans="1:16" s="56" customFormat="1" ht="12.75">
      <c r="A71" s="51" t="s">
        <v>44</v>
      </c>
      <c r="B71" s="52"/>
      <c r="C71" s="93">
        <v>0</v>
      </c>
      <c r="D71" s="93">
        <v>0</v>
      </c>
      <c r="E71" s="93">
        <v>0</v>
      </c>
      <c r="F71" s="91">
        <f t="shared" si="0"/>
        <v>0</v>
      </c>
      <c r="G71" s="53">
        <f t="shared" si="1"/>
        <v>0</v>
      </c>
      <c r="H71" s="93">
        <v>0</v>
      </c>
      <c r="I71" s="74">
        <v>0</v>
      </c>
      <c r="J71" s="54" t="s">
        <v>78</v>
      </c>
      <c r="K71" s="55">
        <v>0</v>
      </c>
      <c r="L71" s="54" t="s">
        <v>78</v>
      </c>
      <c r="M71" s="82">
        <v>0</v>
      </c>
      <c r="N71" s="93">
        <v>0</v>
      </c>
      <c r="O71" s="93">
        <f t="shared" si="2"/>
        <v>0</v>
      </c>
      <c r="P71" s="25">
        <f t="shared" si="3"/>
        <v>0</v>
      </c>
    </row>
    <row r="72" spans="1:16" s="56" customFormat="1" ht="12.75">
      <c r="A72" s="51" t="s">
        <v>41</v>
      </c>
      <c r="B72" s="52"/>
      <c r="C72" s="93">
        <v>95</v>
      </c>
      <c r="D72" s="93">
        <v>95</v>
      </c>
      <c r="E72" s="93">
        <v>0.004331000000000001</v>
      </c>
      <c r="F72" s="91">
        <f t="shared" si="0"/>
        <v>94.995669</v>
      </c>
      <c r="G72" s="53">
        <f t="shared" si="1"/>
        <v>0.004558947368421053</v>
      </c>
      <c r="H72" s="93">
        <v>0</v>
      </c>
      <c r="I72" s="74">
        <v>0</v>
      </c>
      <c r="J72" s="54" t="s">
        <v>78</v>
      </c>
      <c r="K72" s="55">
        <v>0</v>
      </c>
      <c r="L72" s="54" t="s">
        <v>78</v>
      </c>
      <c r="M72" s="82">
        <v>0</v>
      </c>
      <c r="N72" s="93">
        <v>0.27774200000000004</v>
      </c>
      <c r="O72" s="93">
        <f t="shared" si="2"/>
        <v>-0.27341100000000007</v>
      </c>
      <c r="P72" s="25">
        <f t="shared" si="3"/>
        <v>1.559360845676923</v>
      </c>
    </row>
    <row r="73" spans="1:16" s="140" customFormat="1" ht="12.75">
      <c r="A73" s="131" t="s">
        <v>138</v>
      </c>
      <c r="B73" s="132"/>
      <c r="C73" s="133">
        <v>15</v>
      </c>
      <c r="D73" s="133">
        <v>15</v>
      </c>
      <c r="E73" s="133">
        <v>0.0052190000000000005</v>
      </c>
      <c r="F73" s="134">
        <f>IF(D73&gt;0,D73-E73,)</f>
        <v>14.994781</v>
      </c>
      <c r="G73" s="135">
        <f>IF(D73&gt;0,E73*100/D73,)</f>
        <v>0.034793333333333336</v>
      </c>
      <c r="H73" s="133">
        <v>0</v>
      </c>
      <c r="I73" s="136">
        <v>0</v>
      </c>
      <c r="J73" s="137" t="s">
        <v>78</v>
      </c>
      <c r="K73" s="138">
        <v>0</v>
      </c>
      <c r="L73" s="137" t="s">
        <v>78</v>
      </c>
      <c r="M73" s="139">
        <v>0</v>
      </c>
      <c r="N73" s="133">
        <v>0</v>
      </c>
      <c r="O73" s="133">
        <f>E73-N73</f>
        <v>0.0052190000000000005</v>
      </c>
      <c r="P73" s="121">
        <f>IF(N73&gt;0.001,E73*100/N73,)</f>
        <v>0</v>
      </c>
    </row>
    <row r="74" spans="1:16" s="140" customFormat="1" ht="12.75">
      <c r="A74" s="131" t="s">
        <v>145</v>
      </c>
      <c r="B74" s="132"/>
      <c r="C74" s="133">
        <v>3.61</v>
      </c>
      <c r="D74" s="133">
        <v>3.61</v>
      </c>
      <c r="E74" s="133">
        <v>0</v>
      </c>
      <c r="F74" s="134">
        <f>IF(D74&gt;0,D74-E74,)</f>
        <v>3.61</v>
      </c>
      <c r="G74" s="135">
        <f>IF(D74&gt;0,E74*100/D74,)</f>
        <v>0</v>
      </c>
      <c r="H74" s="133">
        <v>0</v>
      </c>
      <c r="I74" s="136">
        <v>0</v>
      </c>
      <c r="J74" s="137" t="s">
        <v>78</v>
      </c>
      <c r="K74" s="138">
        <v>0</v>
      </c>
      <c r="L74" s="137" t="s">
        <v>78</v>
      </c>
      <c r="M74" s="139">
        <v>0</v>
      </c>
      <c r="N74" s="133">
        <v>0.004515</v>
      </c>
      <c r="O74" s="133">
        <f>E74-N74</f>
        <v>-0.004515</v>
      </c>
      <c r="P74" s="121">
        <f>IF(N74&gt;0.001,E74*100/N74,)</f>
        <v>0</v>
      </c>
    </row>
    <row r="75" spans="1:16" s="140" customFormat="1" ht="12.75">
      <c r="A75" s="131" t="s">
        <v>139</v>
      </c>
      <c r="B75" s="132"/>
      <c r="C75" s="133">
        <v>0.18</v>
      </c>
      <c r="D75" s="133">
        <v>0.18</v>
      </c>
      <c r="E75" s="133">
        <v>0</v>
      </c>
      <c r="F75" s="134">
        <f>IF(D75&gt;0,D75-E75,)</f>
        <v>0.18</v>
      </c>
      <c r="G75" s="135">
        <f>IF(D75&gt;0,E75*100/D75,)</f>
        <v>0</v>
      </c>
      <c r="H75" s="133">
        <v>0</v>
      </c>
      <c r="I75" s="136">
        <v>0</v>
      </c>
      <c r="J75" s="137" t="s">
        <v>78</v>
      </c>
      <c r="K75" s="138">
        <v>0</v>
      </c>
      <c r="L75" s="137" t="s">
        <v>78</v>
      </c>
      <c r="M75" s="139">
        <v>0</v>
      </c>
      <c r="N75" s="133">
        <v>0.000382</v>
      </c>
      <c r="O75" s="133">
        <f>E75-N75</f>
        <v>-0.000382</v>
      </c>
      <c r="P75" s="121">
        <f>IF(N75&gt;0.001,E75*100/N75,)</f>
        <v>0</v>
      </c>
    </row>
    <row r="76" spans="1:16" s="56" customFormat="1" ht="12.75">
      <c r="A76" s="51" t="s">
        <v>37</v>
      </c>
      <c r="B76" s="52"/>
      <c r="C76" s="93">
        <v>0</v>
      </c>
      <c r="D76" s="93">
        <v>0</v>
      </c>
      <c r="E76" s="93">
        <v>0</v>
      </c>
      <c r="F76" s="91">
        <f t="shared" si="0"/>
        <v>0</v>
      </c>
      <c r="G76" s="53">
        <f t="shared" si="1"/>
        <v>0</v>
      </c>
      <c r="H76" s="93">
        <v>0</v>
      </c>
      <c r="I76" s="74">
        <v>0</v>
      </c>
      <c r="J76" s="54" t="s">
        <v>78</v>
      </c>
      <c r="K76" s="55">
        <v>0</v>
      </c>
      <c r="L76" s="54" t="s">
        <v>78</v>
      </c>
      <c r="M76" s="82">
        <v>0</v>
      </c>
      <c r="N76" s="93">
        <v>0</v>
      </c>
      <c r="O76" s="93">
        <f t="shared" si="2"/>
        <v>0</v>
      </c>
      <c r="P76" s="25">
        <f t="shared" si="3"/>
        <v>0</v>
      </c>
    </row>
    <row r="77" spans="1:16" ht="24.75" customHeight="1">
      <c r="A77" s="150" t="s">
        <v>198</v>
      </c>
      <c r="B77" s="151" t="s">
        <v>24</v>
      </c>
      <c r="C77" s="152">
        <v>552.759995</v>
      </c>
      <c r="D77" s="152">
        <v>424.58157</v>
      </c>
      <c r="E77" s="152">
        <v>55.178591</v>
      </c>
      <c r="F77" s="152">
        <f t="shared" si="0"/>
        <v>369.402979</v>
      </c>
      <c r="G77" s="153">
        <f t="shared" si="1"/>
        <v>12.99599297256355</v>
      </c>
      <c r="H77" s="152">
        <v>0.931505</v>
      </c>
      <c r="I77" s="154">
        <v>0</v>
      </c>
      <c r="J77" s="155" t="s">
        <v>78</v>
      </c>
      <c r="K77" s="156">
        <v>12</v>
      </c>
      <c r="L77" s="155" t="s">
        <v>78</v>
      </c>
      <c r="M77" s="157">
        <v>6</v>
      </c>
      <c r="N77" s="152">
        <v>78.67882399999999</v>
      </c>
      <c r="O77" s="152">
        <f t="shared" si="2"/>
        <v>-23.500232999999994</v>
      </c>
      <c r="P77" s="153">
        <f t="shared" si="3"/>
        <v>70.13143841600886</v>
      </c>
    </row>
    <row r="78" spans="1:16" s="56" customFormat="1" ht="12" customHeight="1">
      <c r="A78" s="51" t="s">
        <v>28</v>
      </c>
      <c r="B78" s="52"/>
      <c r="C78" s="93"/>
      <c r="D78" s="93"/>
      <c r="E78" s="93"/>
      <c r="F78" s="91">
        <f t="shared" si="0"/>
        <v>0</v>
      </c>
      <c r="G78" s="53">
        <f t="shared" si="1"/>
        <v>0</v>
      </c>
      <c r="H78" s="93"/>
      <c r="I78" s="74"/>
      <c r="J78" s="54"/>
      <c r="K78" s="55"/>
      <c r="L78" s="54"/>
      <c r="M78" s="82"/>
      <c r="N78" s="93"/>
      <c r="O78" s="93">
        <f t="shared" si="2"/>
        <v>0</v>
      </c>
      <c r="P78" s="25">
        <f t="shared" si="3"/>
        <v>0</v>
      </c>
    </row>
    <row r="79" spans="1:16" s="56" customFormat="1" ht="12" customHeight="1">
      <c r="A79" s="51" t="s">
        <v>31</v>
      </c>
      <c r="B79" s="52"/>
      <c r="C79" s="93">
        <v>341.051357</v>
      </c>
      <c r="D79" s="93">
        <v>310.69361</v>
      </c>
      <c r="E79" s="93">
        <v>42.412011</v>
      </c>
      <c r="F79" s="91">
        <f t="shared" si="0"/>
        <v>268.28159899999997</v>
      </c>
      <c r="G79" s="53">
        <f t="shared" si="1"/>
        <v>13.650750976178752</v>
      </c>
      <c r="H79" s="93">
        <v>0.682346</v>
      </c>
      <c r="I79" s="74">
        <v>0</v>
      </c>
      <c r="J79" s="54" t="s">
        <v>78</v>
      </c>
      <c r="K79" s="55">
        <v>6</v>
      </c>
      <c r="L79" s="54" t="s">
        <v>78</v>
      </c>
      <c r="M79" s="82">
        <v>2</v>
      </c>
      <c r="N79" s="93">
        <v>42.658488</v>
      </c>
      <c r="O79" s="93">
        <f t="shared" si="2"/>
        <v>-0.24647699999999872</v>
      </c>
      <c r="P79" s="25">
        <f t="shared" si="3"/>
        <v>99.42220877589475</v>
      </c>
    </row>
    <row r="80" spans="1:16" s="56" customFormat="1" ht="12" customHeight="1">
      <c r="A80" s="51" t="s">
        <v>45</v>
      </c>
      <c r="B80" s="52"/>
      <c r="C80" s="93">
        <v>91.70058800000001</v>
      </c>
      <c r="D80" s="93">
        <v>72.81653999999999</v>
      </c>
      <c r="E80" s="93">
        <v>7.9126959999999995</v>
      </c>
      <c r="F80" s="91">
        <f t="shared" si="0"/>
        <v>64.90384399999999</v>
      </c>
      <c r="G80" s="53">
        <f t="shared" si="1"/>
        <v>10.866619040124677</v>
      </c>
      <c r="H80" s="93">
        <v>0.11482899999999999</v>
      </c>
      <c r="I80" s="74">
        <v>0</v>
      </c>
      <c r="J80" s="54" t="s">
        <v>78</v>
      </c>
      <c r="K80" s="55">
        <v>5</v>
      </c>
      <c r="L80" s="54" t="s">
        <v>78</v>
      </c>
      <c r="M80" s="82">
        <v>1</v>
      </c>
      <c r="N80" s="93">
        <v>16.187772000000002</v>
      </c>
      <c r="O80" s="93">
        <f t="shared" si="2"/>
        <v>-8.275076000000002</v>
      </c>
      <c r="P80" s="25">
        <f t="shared" si="3"/>
        <v>48.88069834440464</v>
      </c>
    </row>
    <row r="81" spans="1:16" s="56" customFormat="1" ht="12" customHeight="1">
      <c r="A81" s="51" t="s">
        <v>33</v>
      </c>
      <c r="B81" s="52"/>
      <c r="C81" s="93">
        <v>0</v>
      </c>
      <c r="D81" s="93">
        <v>0</v>
      </c>
      <c r="E81" s="93">
        <v>0.40359500000000004</v>
      </c>
      <c r="F81" s="91">
        <f t="shared" si="0"/>
        <v>0</v>
      </c>
      <c r="G81" s="53">
        <f t="shared" si="1"/>
        <v>0</v>
      </c>
      <c r="H81" s="93">
        <v>0.008313000000000001</v>
      </c>
      <c r="I81" s="74">
        <v>0</v>
      </c>
      <c r="J81" s="54" t="s">
        <v>78</v>
      </c>
      <c r="K81" s="55">
        <v>4</v>
      </c>
      <c r="L81" s="54" t="s">
        <v>78</v>
      </c>
      <c r="M81" s="82">
        <v>2</v>
      </c>
      <c r="N81" s="93">
        <v>0.373526</v>
      </c>
      <c r="O81" s="93">
        <f t="shared" si="2"/>
        <v>0.030069000000000012</v>
      </c>
      <c r="P81" s="25">
        <f t="shared" si="3"/>
        <v>108.05004203187998</v>
      </c>
    </row>
    <row r="82" spans="1:16" s="56" customFormat="1" ht="12" customHeight="1">
      <c r="A82" s="51" t="s">
        <v>153</v>
      </c>
      <c r="B82" s="52"/>
      <c r="C82" s="93">
        <v>12.225</v>
      </c>
      <c r="D82" s="93">
        <v>9.53541</v>
      </c>
      <c r="E82" s="93">
        <v>0.460283</v>
      </c>
      <c r="F82" s="91">
        <f t="shared" si="0"/>
        <v>9.075127</v>
      </c>
      <c r="G82" s="53">
        <f t="shared" si="1"/>
        <v>4.827091860759002</v>
      </c>
      <c r="H82" s="93">
        <v>0.00836</v>
      </c>
      <c r="I82" s="74">
        <v>0</v>
      </c>
      <c r="J82" s="54" t="s">
        <v>78</v>
      </c>
      <c r="K82" s="55">
        <v>4</v>
      </c>
      <c r="L82" s="54" t="s">
        <v>78</v>
      </c>
      <c r="M82" s="82">
        <v>0</v>
      </c>
      <c r="N82" s="93">
        <v>0.534399</v>
      </c>
      <c r="O82" s="93">
        <f t="shared" si="2"/>
        <v>-0.07411599999999996</v>
      </c>
      <c r="P82" s="25">
        <f t="shared" si="3"/>
        <v>86.13096207141108</v>
      </c>
    </row>
    <row r="83" spans="1:16" s="56" customFormat="1" ht="12" customHeight="1">
      <c r="A83" s="51" t="s">
        <v>101</v>
      </c>
      <c r="B83" s="52"/>
      <c r="C83" s="93">
        <v>0</v>
      </c>
      <c r="D83" s="93">
        <v>0</v>
      </c>
      <c r="E83" s="93">
        <v>0.616501</v>
      </c>
      <c r="F83" s="91">
        <f t="shared" si="0"/>
        <v>0</v>
      </c>
      <c r="G83" s="53">
        <f t="shared" si="1"/>
        <v>0</v>
      </c>
      <c r="H83" s="93">
        <v>0.004452</v>
      </c>
      <c r="I83" s="74">
        <v>0</v>
      </c>
      <c r="J83" s="54" t="s">
        <v>78</v>
      </c>
      <c r="K83" s="55">
        <v>5</v>
      </c>
      <c r="L83" s="54" t="s">
        <v>78</v>
      </c>
      <c r="M83" s="82">
        <v>2</v>
      </c>
      <c r="N83" s="93">
        <v>1.165248</v>
      </c>
      <c r="O83" s="93">
        <f t="shared" si="2"/>
        <v>-0.5487470000000001</v>
      </c>
      <c r="P83" s="25">
        <f t="shared" si="3"/>
        <v>52.90727810732135</v>
      </c>
    </row>
    <row r="84" spans="1:16" s="56" customFormat="1" ht="12" customHeight="1">
      <c r="A84" s="51" t="s">
        <v>46</v>
      </c>
      <c r="B84" s="52"/>
      <c r="C84" s="93">
        <v>80.10005</v>
      </c>
      <c r="D84" s="93">
        <v>0.07501000000000001</v>
      </c>
      <c r="E84" s="93">
        <v>0.00048499999999999997</v>
      </c>
      <c r="F84" s="91">
        <f>IF(D84&gt;0,D84-E84,)</f>
        <v>0.07452500000000001</v>
      </c>
      <c r="G84" s="53">
        <f>IF(D84&gt;0,E84*100/D84,)</f>
        <v>0.646580455939208</v>
      </c>
      <c r="H84" s="93">
        <v>0</v>
      </c>
      <c r="I84" s="74">
        <v>0</v>
      </c>
      <c r="J84" s="54" t="s">
        <v>78</v>
      </c>
      <c r="K84" s="55">
        <v>0</v>
      </c>
      <c r="L84" s="54" t="s">
        <v>78</v>
      </c>
      <c r="M84" s="82">
        <v>0</v>
      </c>
      <c r="N84" s="93">
        <v>15.208601</v>
      </c>
      <c r="O84" s="93">
        <f>E84-N84</f>
        <v>-15.208116</v>
      </c>
      <c r="P84" s="25">
        <f t="shared" si="3"/>
        <v>0.0031889849697549428</v>
      </c>
    </row>
    <row r="85" spans="1:16" s="56" customFormat="1" ht="12" customHeight="1">
      <c r="A85" s="51" t="s">
        <v>35</v>
      </c>
      <c r="B85" s="52"/>
      <c r="C85" s="93">
        <v>0</v>
      </c>
      <c r="D85" s="93">
        <v>0</v>
      </c>
      <c r="E85" s="93">
        <v>0.064247</v>
      </c>
      <c r="F85" s="91">
        <f t="shared" si="0"/>
        <v>0</v>
      </c>
      <c r="G85" s="53">
        <f t="shared" si="1"/>
        <v>0</v>
      </c>
      <c r="H85" s="93">
        <v>0.011646</v>
      </c>
      <c r="I85" s="74">
        <v>0</v>
      </c>
      <c r="J85" s="54" t="s">
        <v>78</v>
      </c>
      <c r="K85" s="55">
        <v>2</v>
      </c>
      <c r="L85" s="54" t="s">
        <v>78</v>
      </c>
      <c r="M85" s="82">
        <v>0</v>
      </c>
      <c r="N85" s="93">
        <v>2.4E-05</v>
      </c>
      <c r="O85" s="93">
        <f t="shared" si="2"/>
        <v>0.064223</v>
      </c>
      <c r="P85" s="25">
        <f t="shared" si="3"/>
        <v>0</v>
      </c>
    </row>
    <row r="86" spans="1:16" s="56" customFormat="1" ht="12" customHeight="1">
      <c r="A86" s="51" t="s">
        <v>47</v>
      </c>
      <c r="B86" s="52"/>
      <c r="C86" s="93">
        <v>0.025</v>
      </c>
      <c r="D86" s="93">
        <v>0.005</v>
      </c>
      <c r="E86" s="93">
        <v>0</v>
      </c>
      <c r="F86" s="91">
        <f t="shared" si="0"/>
        <v>0.005</v>
      </c>
      <c r="G86" s="53">
        <f t="shared" si="1"/>
        <v>0</v>
      </c>
      <c r="H86" s="93">
        <v>0</v>
      </c>
      <c r="I86" s="74">
        <v>0</v>
      </c>
      <c r="J86" s="54" t="s">
        <v>78</v>
      </c>
      <c r="K86" s="55">
        <v>0</v>
      </c>
      <c r="L86" s="54" t="s">
        <v>78</v>
      </c>
      <c r="M86" s="82">
        <v>0</v>
      </c>
      <c r="N86" s="93">
        <v>0</v>
      </c>
      <c r="O86" s="93">
        <f t="shared" si="2"/>
        <v>0</v>
      </c>
      <c r="P86" s="25">
        <f t="shared" si="3"/>
        <v>0</v>
      </c>
    </row>
    <row r="87" spans="1:16" s="56" customFormat="1" ht="12" customHeight="1">
      <c r="A87" s="51" t="s">
        <v>34</v>
      </c>
      <c r="B87" s="52"/>
      <c r="C87" s="93">
        <v>19.78</v>
      </c>
      <c r="D87" s="93">
        <v>19.78</v>
      </c>
      <c r="E87" s="93">
        <v>0</v>
      </c>
      <c r="F87" s="91">
        <f>IF(D87&gt;0,D87-E87,)</f>
        <v>19.78</v>
      </c>
      <c r="G87" s="53">
        <f>IF(D87&gt;0,E87*100/D87,)</f>
        <v>0</v>
      </c>
      <c r="H87" s="93">
        <v>0</v>
      </c>
      <c r="I87" s="74">
        <v>0</v>
      </c>
      <c r="J87" s="54" t="s">
        <v>78</v>
      </c>
      <c r="K87" s="55">
        <v>0</v>
      </c>
      <c r="L87" s="54" t="s">
        <v>78</v>
      </c>
      <c r="M87" s="82">
        <v>0</v>
      </c>
      <c r="N87" s="93">
        <v>0</v>
      </c>
      <c r="O87" s="93">
        <f>E87-N87</f>
        <v>0</v>
      </c>
      <c r="P87" s="25">
        <f t="shared" si="3"/>
        <v>0</v>
      </c>
    </row>
    <row r="88" spans="1:16" s="56" customFormat="1" ht="12" customHeight="1">
      <c r="A88" s="51" t="s">
        <v>119</v>
      </c>
      <c r="B88" s="52"/>
      <c r="C88" s="93">
        <v>7.878</v>
      </c>
      <c r="D88" s="93">
        <v>11.676</v>
      </c>
      <c r="E88" s="93">
        <v>3.249602</v>
      </c>
      <c r="F88" s="91">
        <f>IF(D88&gt;0,D88-E88,)</f>
        <v>8.426398</v>
      </c>
      <c r="G88" s="53">
        <f>IF(D88&gt;0,E88*100/D88,)</f>
        <v>27.831466255566973</v>
      </c>
      <c r="H88" s="93">
        <v>0.10120799999999999</v>
      </c>
      <c r="I88" s="74">
        <v>0</v>
      </c>
      <c r="J88" s="54" t="s">
        <v>78</v>
      </c>
      <c r="K88" s="55">
        <v>0</v>
      </c>
      <c r="L88" s="54" t="s">
        <v>78</v>
      </c>
      <c r="M88" s="82">
        <v>1</v>
      </c>
      <c r="N88" s="93">
        <v>2.270397</v>
      </c>
      <c r="O88" s="93">
        <f>E88-N88</f>
        <v>0.9792049999999999</v>
      </c>
      <c r="P88" s="25">
        <f>IF(N88&gt;0.001,E88*100/N88,)</f>
        <v>143.1292412736627</v>
      </c>
    </row>
    <row r="89" spans="1:16" ht="12" customHeight="1">
      <c r="A89" s="35" t="s">
        <v>48</v>
      </c>
      <c r="B89" s="40" t="s">
        <v>24</v>
      </c>
      <c r="C89" s="91">
        <v>82.687</v>
      </c>
      <c r="D89" s="91">
        <v>82.593</v>
      </c>
      <c r="E89" s="91">
        <v>12.803108</v>
      </c>
      <c r="F89" s="91">
        <f aca="true" t="shared" si="4" ref="F89:F152">IF(D89&gt;0,D89-E89,)</f>
        <v>69.78989200000001</v>
      </c>
      <c r="G89" s="25">
        <f t="shared" si="1"/>
        <v>15.50144443233688</v>
      </c>
      <c r="H89" s="91">
        <v>0.027829999999999997</v>
      </c>
      <c r="I89" s="72">
        <v>0</v>
      </c>
      <c r="J89" s="47" t="s">
        <v>78</v>
      </c>
      <c r="K89" s="49">
        <v>0</v>
      </c>
      <c r="L89" s="47" t="s">
        <v>78</v>
      </c>
      <c r="M89" s="80">
        <v>4</v>
      </c>
      <c r="N89" s="91">
        <v>18.296053</v>
      </c>
      <c r="O89" s="91">
        <f aca="true" t="shared" si="5" ref="O89:O152">E89-N89</f>
        <v>-5.492945000000001</v>
      </c>
      <c r="P89" s="25">
        <f t="shared" si="3"/>
        <v>69.97743174443143</v>
      </c>
    </row>
    <row r="90" spans="1:16" s="56" customFormat="1" ht="12" customHeight="1">
      <c r="A90" s="51" t="s">
        <v>28</v>
      </c>
      <c r="B90" s="52"/>
      <c r="C90" s="93"/>
      <c r="D90" s="93"/>
      <c r="E90" s="93"/>
      <c r="F90" s="91">
        <f t="shared" si="4"/>
        <v>0</v>
      </c>
      <c r="G90" s="53">
        <f t="shared" si="1"/>
        <v>0</v>
      </c>
      <c r="H90" s="93"/>
      <c r="I90" s="74"/>
      <c r="J90" s="54"/>
      <c r="K90" s="55"/>
      <c r="L90" s="54"/>
      <c r="M90" s="82"/>
      <c r="N90" s="93"/>
      <c r="O90" s="93">
        <f t="shared" si="5"/>
        <v>0</v>
      </c>
      <c r="P90" s="25">
        <f t="shared" si="3"/>
        <v>0</v>
      </c>
    </row>
    <row r="91" spans="1:16" s="56" customFormat="1" ht="12" customHeight="1">
      <c r="A91" s="51" t="s">
        <v>53</v>
      </c>
      <c r="B91" s="52"/>
      <c r="C91" s="93">
        <v>42.6</v>
      </c>
      <c r="D91" s="93">
        <v>42.3</v>
      </c>
      <c r="E91" s="93">
        <v>8.5775</v>
      </c>
      <c r="F91" s="91">
        <f t="shared" si="4"/>
        <v>33.7225</v>
      </c>
      <c r="G91" s="53">
        <f t="shared" si="1"/>
        <v>20.27777777777778</v>
      </c>
      <c r="H91" s="93">
        <v>0.01991</v>
      </c>
      <c r="I91" s="74">
        <v>0</v>
      </c>
      <c r="J91" s="54" t="s">
        <v>78</v>
      </c>
      <c r="K91" s="55">
        <v>0</v>
      </c>
      <c r="L91" s="54" t="s">
        <v>78</v>
      </c>
      <c r="M91" s="82">
        <v>1</v>
      </c>
      <c r="N91" s="93">
        <v>12.268242</v>
      </c>
      <c r="O91" s="93">
        <f t="shared" si="5"/>
        <v>-3.690742</v>
      </c>
      <c r="P91" s="25">
        <f t="shared" si="3"/>
        <v>69.91629281522161</v>
      </c>
    </row>
    <row r="92" spans="1:16" s="56" customFormat="1" ht="12" customHeight="1">
      <c r="A92" s="51" t="s">
        <v>102</v>
      </c>
      <c r="B92" s="52"/>
      <c r="C92" s="93">
        <v>29.5</v>
      </c>
      <c r="D92" s="93">
        <v>29.9</v>
      </c>
      <c r="E92" s="93">
        <v>4.0873099999999996</v>
      </c>
      <c r="F92" s="91">
        <f t="shared" si="4"/>
        <v>25.81269</v>
      </c>
      <c r="G92" s="53">
        <f t="shared" si="1"/>
        <v>13.669933110367891</v>
      </c>
      <c r="H92" s="93">
        <v>0.00792</v>
      </c>
      <c r="I92" s="74">
        <v>0</v>
      </c>
      <c r="J92" s="54" t="s">
        <v>78</v>
      </c>
      <c r="K92" s="55">
        <v>0</v>
      </c>
      <c r="L92" s="54" t="s">
        <v>78</v>
      </c>
      <c r="M92" s="82">
        <v>1</v>
      </c>
      <c r="N92" s="93">
        <v>5.599469</v>
      </c>
      <c r="O92" s="93">
        <f t="shared" si="5"/>
        <v>-1.5121590000000005</v>
      </c>
      <c r="P92" s="25">
        <f t="shared" si="3"/>
        <v>72.9946000236808</v>
      </c>
    </row>
    <row r="93" spans="1:16" s="56" customFormat="1" ht="12" customHeight="1">
      <c r="A93" s="51" t="s">
        <v>31</v>
      </c>
      <c r="B93" s="52"/>
      <c r="C93" s="93">
        <v>5.9</v>
      </c>
      <c r="D93" s="93">
        <v>5.8</v>
      </c>
      <c r="E93" s="93">
        <v>0.011692000000000001</v>
      </c>
      <c r="F93" s="91">
        <f t="shared" si="4"/>
        <v>5.788308</v>
      </c>
      <c r="G93" s="53">
        <f t="shared" si="1"/>
        <v>0.20158620689655174</v>
      </c>
      <c r="H93" s="93">
        <v>0</v>
      </c>
      <c r="I93" s="74">
        <v>0</v>
      </c>
      <c r="J93" s="54" t="s">
        <v>78</v>
      </c>
      <c r="K93" s="55">
        <v>0</v>
      </c>
      <c r="L93" s="54" t="s">
        <v>78</v>
      </c>
      <c r="M93" s="82">
        <v>0</v>
      </c>
      <c r="N93" s="93">
        <v>0.133511</v>
      </c>
      <c r="O93" s="93">
        <f t="shared" si="5"/>
        <v>-0.12181899999999998</v>
      </c>
      <c r="P93" s="25">
        <f t="shared" si="3"/>
        <v>8.757330856633537</v>
      </c>
    </row>
    <row r="94" spans="1:16" s="56" customFormat="1" ht="12" customHeight="1">
      <c r="A94" s="51" t="s">
        <v>33</v>
      </c>
      <c r="B94" s="52"/>
      <c r="C94" s="93">
        <v>1.66</v>
      </c>
      <c r="D94" s="93">
        <v>1.68</v>
      </c>
      <c r="E94" s="93">
        <v>0.095118</v>
      </c>
      <c r="F94" s="91">
        <f t="shared" si="4"/>
        <v>1.584882</v>
      </c>
      <c r="G94" s="53">
        <f t="shared" si="1"/>
        <v>5.661785714285714</v>
      </c>
      <c r="H94" s="93">
        <v>0</v>
      </c>
      <c r="I94" s="74">
        <v>0</v>
      </c>
      <c r="J94" s="54" t="s">
        <v>78</v>
      </c>
      <c r="K94" s="55">
        <v>0</v>
      </c>
      <c r="L94" s="54" t="s">
        <v>78</v>
      </c>
      <c r="M94" s="82">
        <v>0</v>
      </c>
      <c r="N94" s="93">
        <v>0.274399</v>
      </c>
      <c r="O94" s="93">
        <f t="shared" si="5"/>
        <v>-0.17928100000000002</v>
      </c>
      <c r="P94" s="25">
        <f t="shared" si="3"/>
        <v>34.66412049606594</v>
      </c>
    </row>
    <row r="95" spans="1:16" s="56" customFormat="1" ht="12" customHeight="1">
      <c r="A95" s="51" t="s">
        <v>146</v>
      </c>
      <c r="B95" s="52"/>
      <c r="C95" s="93">
        <v>0.437</v>
      </c>
      <c r="D95" s="93">
        <v>0.443</v>
      </c>
      <c r="E95" s="93">
        <v>0.008442999999999999</v>
      </c>
      <c r="F95" s="91">
        <f>IF(D95&gt;0,D95-E95,)</f>
        <v>0.434557</v>
      </c>
      <c r="G95" s="53">
        <f>IF(D95&gt;0,E95*100/D95,)</f>
        <v>1.9058690744920992</v>
      </c>
      <c r="H95" s="93">
        <v>0</v>
      </c>
      <c r="I95" s="74">
        <v>0</v>
      </c>
      <c r="J95" s="54" t="s">
        <v>78</v>
      </c>
      <c r="K95" s="55">
        <v>0</v>
      </c>
      <c r="L95" s="54" t="s">
        <v>78</v>
      </c>
      <c r="M95" s="82">
        <v>0</v>
      </c>
      <c r="N95" s="93">
        <v>0.002439</v>
      </c>
      <c r="O95" s="93">
        <f>E95-N95</f>
        <v>0.006003999999999999</v>
      </c>
      <c r="P95" s="25">
        <f>IF(N95&gt;0.001,E95*100/N95,)</f>
        <v>346.1664616646166</v>
      </c>
    </row>
    <row r="96" spans="1:16" s="56" customFormat="1" ht="12" customHeight="1">
      <c r="A96" s="51" t="s">
        <v>147</v>
      </c>
      <c r="B96" s="52"/>
      <c r="C96" s="93">
        <v>1.49</v>
      </c>
      <c r="D96" s="93">
        <v>1.42</v>
      </c>
      <c r="E96" s="93">
        <v>0.017415</v>
      </c>
      <c r="F96" s="91">
        <f>IF(D96&gt;0,D96-E96,)</f>
        <v>1.402585</v>
      </c>
      <c r="G96" s="53">
        <f>IF(D96&gt;0,E96*100/D96,)</f>
        <v>1.2264084507042254</v>
      </c>
      <c r="H96" s="93">
        <v>0</v>
      </c>
      <c r="I96" s="74">
        <v>0</v>
      </c>
      <c r="J96" s="54" t="s">
        <v>78</v>
      </c>
      <c r="K96" s="55">
        <v>0</v>
      </c>
      <c r="L96" s="54" t="s">
        <v>78</v>
      </c>
      <c r="M96" s="82">
        <v>0</v>
      </c>
      <c r="N96" s="93">
        <v>0.009909000000000001</v>
      </c>
      <c r="O96" s="93">
        <f>E96-N96</f>
        <v>0.007505999999999999</v>
      </c>
      <c r="P96" s="25">
        <f>IF(N96&gt;0.001,E96*100/N96,)</f>
        <v>175.7493188010899</v>
      </c>
    </row>
    <row r="97" spans="1:16" s="56" customFormat="1" ht="12" customHeight="1">
      <c r="A97" s="51" t="s">
        <v>148</v>
      </c>
      <c r="B97" s="52"/>
      <c r="C97" s="93">
        <v>0</v>
      </c>
      <c r="D97" s="93">
        <v>0</v>
      </c>
      <c r="E97" s="93">
        <v>2E-05</v>
      </c>
      <c r="F97" s="91">
        <f>IF(D97&gt;0,D97-E97,)</f>
        <v>0</v>
      </c>
      <c r="G97" s="53">
        <f>IF(D97&gt;0,E97*100/D97,)</f>
        <v>0</v>
      </c>
      <c r="H97" s="93">
        <v>0</v>
      </c>
      <c r="I97" s="74">
        <v>0</v>
      </c>
      <c r="J97" s="54" t="s">
        <v>78</v>
      </c>
      <c r="K97" s="55">
        <v>0</v>
      </c>
      <c r="L97" s="54" t="s">
        <v>78</v>
      </c>
      <c r="M97" s="82">
        <v>0</v>
      </c>
      <c r="N97" s="93">
        <v>0.00015900000000000002</v>
      </c>
      <c r="O97" s="93">
        <f>E97-N97</f>
        <v>-0.00013900000000000002</v>
      </c>
      <c r="P97" s="25">
        <f>IF(N97&gt;0.001,E97*100/N97,)</f>
        <v>0</v>
      </c>
    </row>
    <row r="98" spans="1:16" ht="12" customHeight="1">
      <c r="A98" s="35" t="s">
        <v>50</v>
      </c>
      <c r="B98" s="40" t="s">
        <v>24</v>
      </c>
      <c r="C98" s="91">
        <v>0</v>
      </c>
      <c r="D98" s="91">
        <v>0</v>
      </c>
      <c r="E98" s="91">
        <v>10.798242</v>
      </c>
      <c r="F98" s="91">
        <f t="shared" si="4"/>
        <v>0</v>
      </c>
      <c r="G98" s="25"/>
      <c r="H98" s="91">
        <v>0.284255</v>
      </c>
      <c r="I98" s="72">
        <v>2</v>
      </c>
      <c r="J98" s="47" t="s">
        <v>78</v>
      </c>
      <c r="K98" s="49">
        <v>7</v>
      </c>
      <c r="L98" s="47" t="s">
        <v>78</v>
      </c>
      <c r="M98" s="80">
        <v>4</v>
      </c>
      <c r="N98" s="91">
        <v>16.705782</v>
      </c>
      <c r="O98" s="91">
        <f t="shared" si="5"/>
        <v>-5.907539999999999</v>
      </c>
      <c r="P98" s="25">
        <f t="shared" si="3"/>
        <v>64.63775236621669</v>
      </c>
    </row>
    <row r="99" spans="1:16" s="56" customFormat="1" ht="12" customHeight="1">
      <c r="A99" s="51" t="s">
        <v>28</v>
      </c>
      <c r="B99" s="52"/>
      <c r="C99" s="93"/>
      <c r="D99" s="93"/>
      <c r="E99" s="93"/>
      <c r="F99" s="91">
        <f t="shared" si="4"/>
        <v>0</v>
      </c>
      <c r="G99" s="53">
        <f t="shared" si="1"/>
        <v>0</v>
      </c>
      <c r="H99" s="93"/>
      <c r="I99" s="74"/>
      <c r="J99" s="54" t="s">
        <v>78</v>
      </c>
      <c r="K99" s="55"/>
      <c r="L99" s="54" t="s">
        <v>78</v>
      </c>
      <c r="M99" s="82"/>
      <c r="N99" s="93"/>
      <c r="O99" s="93">
        <f t="shared" si="5"/>
        <v>0</v>
      </c>
      <c r="P99" s="25">
        <f t="shared" si="3"/>
        <v>0</v>
      </c>
    </row>
    <row r="100" spans="1:16" s="56" customFormat="1" ht="12" customHeight="1">
      <c r="A100" s="51" t="s">
        <v>51</v>
      </c>
      <c r="B100" s="52"/>
      <c r="C100" s="93">
        <v>0</v>
      </c>
      <c r="D100" s="93">
        <v>0</v>
      </c>
      <c r="E100" s="93">
        <v>9.204511</v>
      </c>
      <c r="F100" s="91">
        <f t="shared" si="4"/>
        <v>0</v>
      </c>
      <c r="G100" s="53">
        <f t="shared" si="1"/>
        <v>0</v>
      </c>
      <c r="H100" s="93">
        <v>0.265807</v>
      </c>
      <c r="I100" s="74">
        <v>1</v>
      </c>
      <c r="J100" s="54" t="s">
        <v>78</v>
      </c>
      <c r="K100" s="55">
        <v>5</v>
      </c>
      <c r="L100" s="54" t="s">
        <v>78</v>
      </c>
      <c r="M100" s="82">
        <v>0</v>
      </c>
      <c r="N100" s="93">
        <v>15.719745999999999</v>
      </c>
      <c r="O100" s="93">
        <f t="shared" si="5"/>
        <v>-6.515234999999999</v>
      </c>
      <c r="P100" s="25">
        <f t="shared" si="3"/>
        <v>58.55381505528143</v>
      </c>
    </row>
    <row r="101" spans="1:16" s="56" customFormat="1" ht="12" customHeight="1">
      <c r="A101" s="51" t="s">
        <v>52</v>
      </c>
      <c r="B101" s="52"/>
      <c r="C101" s="93">
        <v>0</v>
      </c>
      <c r="D101" s="93">
        <v>0</v>
      </c>
      <c r="E101" s="93">
        <v>0.507699</v>
      </c>
      <c r="F101" s="91">
        <f t="shared" si="4"/>
        <v>0</v>
      </c>
      <c r="G101" s="53">
        <f t="shared" si="1"/>
        <v>0</v>
      </c>
      <c r="H101" s="93">
        <v>0</v>
      </c>
      <c r="I101" s="74">
        <v>0</v>
      </c>
      <c r="J101" s="54" t="s">
        <v>78</v>
      </c>
      <c r="K101" s="55">
        <v>0</v>
      </c>
      <c r="L101" s="54" t="s">
        <v>78</v>
      </c>
      <c r="M101" s="82">
        <v>0</v>
      </c>
      <c r="N101" s="93">
        <v>0.428867</v>
      </c>
      <c r="O101" s="93">
        <f t="shared" si="5"/>
        <v>0.07883200000000001</v>
      </c>
      <c r="P101" s="25">
        <f t="shared" si="3"/>
        <v>118.38145625566901</v>
      </c>
    </row>
    <row r="102" spans="1:16" s="56" customFormat="1" ht="12" customHeight="1">
      <c r="A102" s="51" t="s">
        <v>53</v>
      </c>
      <c r="B102" s="52"/>
      <c r="C102" s="93">
        <v>0</v>
      </c>
      <c r="D102" s="93">
        <v>0</v>
      </c>
      <c r="E102" s="93">
        <v>0</v>
      </c>
      <c r="F102" s="91">
        <f t="shared" si="4"/>
        <v>0</v>
      </c>
      <c r="G102" s="53">
        <f t="shared" si="1"/>
        <v>0</v>
      </c>
      <c r="H102" s="93">
        <v>0</v>
      </c>
      <c r="I102" s="74">
        <v>0</v>
      </c>
      <c r="J102" s="54" t="s">
        <v>78</v>
      </c>
      <c r="K102" s="55">
        <v>0</v>
      </c>
      <c r="L102" s="54" t="s">
        <v>78</v>
      </c>
      <c r="M102" s="82">
        <v>0</v>
      </c>
      <c r="N102" s="93">
        <v>0.001228</v>
      </c>
      <c r="O102" s="93">
        <f t="shared" si="5"/>
        <v>-0.001228</v>
      </c>
      <c r="P102" s="25">
        <f t="shared" si="3"/>
        <v>0</v>
      </c>
    </row>
    <row r="103" spans="1:16" s="56" customFormat="1" ht="12" customHeight="1">
      <c r="A103" s="51" t="s">
        <v>54</v>
      </c>
      <c r="B103" s="52"/>
      <c r="C103" s="93">
        <v>0</v>
      </c>
      <c r="D103" s="93">
        <v>0</v>
      </c>
      <c r="E103" s="93">
        <v>0.09698999999999999</v>
      </c>
      <c r="F103" s="91">
        <f t="shared" si="4"/>
        <v>0</v>
      </c>
      <c r="G103" s="53">
        <f t="shared" si="1"/>
        <v>0</v>
      </c>
      <c r="H103" s="93">
        <v>0</v>
      </c>
      <c r="I103" s="74">
        <v>0</v>
      </c>
      <c r="J103" s="54" t="s">
        <v>78</v>
      </c>
      <c r="K103" s="55">
        <v>0</v>
      </c>
      <c r="L103" s="54" t="s">
        <v>78</v>
      </c>
      <c r="M103" s="82">
        <v>0</v>
      </c>
      <c r="N103" s="93">
        <v>0.020789000000000002</v>
      </c>
      <c r="O103" s="93">
        <f t="shared" si="5"/>
        <v>0.07620099999999999</v>
      </c>
      <c r="P103" s="25">
        <f t="shared" si="3"/>
        <v>466.54480735004086</v>
      </c>
    </row>
    <row r="104" spans="1:16" s="56" customFormat="1" ht="12" customHeight="1">
      <c r="A104" s="51" t="s">
        <v>55</v>
      </c>
      <c r="B104" s="52"/>
      <c r="C104" s="93">
        <v>0.0021230000000000003</v>
      </c>
      <c r="D104" s="93">
        <v>0.0004</v>
      </c>
      <c r="E104" s="93">
        <v>0</v>
      </c>
      <c r="F104" s="91">
        <f t="shared" si="4"/>
        <v>0.0004</v>
      </c>
      <c r="G104" s="53">
        <f t="shared" si="1"/>
        <v>0</v>
      </c>
      <c r="H104" s="93">
        <v>0</v>
      </c>
      <c r="I104" s="74">
        <v>0</v>
      </c>
      <c r="J104" s="54" t="s">
        <v>78</v>
      </c>
      <c r="K104" s="55">
        <v>0</v>
      </c>
      <c r="L104" s="54" t="s">
        <v>78</v>
      </c>
      <c r="M104" s="82">
        <v>0</v>
      </c>
      <c r="N104" s="93">
        <v>0</v>
      </c>
      <c r="O104" s="93">
        <f t="shared" si="5"/>
        <v>0</v>
      </c>
      <c r="P104" s="25">
        <f aca="true" t="shared" si="6" ref="P104:P173">IF(N104&gt;0.001,E104*100/N104,)</f>
        <v>0</v>
      </c>
    </row>
    <row r="105" spans="1:16" s="56" customFormat="1" ht="12" customHeight="1">
      <c r="A105" s="51" t="s">
        <v>103</v>
      </c>
      <c r="B105" s="52"/>
      <c r="C105" s="93">
        <v>0</v>
      </c>
      <c r="D105" s="93">
        <v>0</v>
      </c>
      <c r="E105" s="93">
        <v>0</v>
      </c>
      <c r="F105" s="91">
        <f t="shared" si="4"/>
        <v>0</v>
      </c>
      <c r="G105" s="53">
        <f t="shared" si="1"/>
        <v>0</v>
      </c>
      <c r="H105" s="93">
        <v>0</v>
      </c>
      <c r="I105" s="74">
        <v>0</v>
      </c>
      <c r="J105" s="54"/>
      <c r="K105" s="55">
        <v>0</v>
      </c>
      <c r="L105" s="54"/>
      <c r="M105" s="82">
        <v>0</v>
      </c>
      <c r="N105" s="93">
        <v>0</v>
      </c>
      <c r="O105" s="93">
        <f>E105-N105</f>
        <v>0</v>
      </c>
      <c r="P105" s="25">
        <f t="shared" si="6"/>
        <v>0</v>
      </c>
    </row>
    <row r="106" spans="1:16" ht="12" customHeight="1">
      <c r="A106" s="35" t="s">
        <v>56</v>
      </c>
      <c r="B106" s="40" t="s">
        <v>24</v>
      </c>
      <c r="C106" s="91">
        <v>21.798417</v>
      </c>
      <c r="D106" s="91">
        <v>22.474926</v>
      </c>
      <c r="E106" s="91">
        <v>0</v>
      </c>
      <c r="F106" s="91">
        <f t="shared" si="4"/>
        <v>22.474926</v>
      </c>
      <c r="G106" s="25">
        <f t="shared" si="1"/>
        <v>0</v>
      </c>
      <c r="H106" s="91">
        <v>0</v>
      </c>
      <c r="I106" s="72">
        <v>0</v>
      </c>
      <c r="J106" s="47" t="s">
        <v>78</v>
      </c>
      <c r="K106" s="49">
        <v>0</v>
      </c>
      <c r="L106" s="47" t="s">
        <v>78</v>
      </c>
      <c r="M106" s="80">
        <v>0</v>
      </c>
      <c r="N106" s="91">
        <v>0.120335</v>
      </c>
      <c r="O106" s="91">
        <f t="shared" si="5"/>
        <v>-0.120335</v>
      </c>
      <c r="P106" s="25">
        <f t="shared" si="6"/>
        <v>0</v>
      </c>
    </row>
    <row r="107" spans="1:16" s="56" customFormat="1" ht="12" customHeight="1">
      <c r="A107" s="51" t="s">
        <v>28</v>
      </c>
      <c r="B107" s="52"/>
      <c r="C107" s="93"/>
      <c r="D107" s="93"/>
      <c r="E107" s="93"/>
      <c r="F107" s="91">
        <f t="shared" si="4"/>
        <v>0</v>
      </c>
      <c r="G107" s="53">
        <f aca="true" t="shared" si="7" ref="G107:G176">IF(D107&gt;0,E107*100/D107,)</f>
        <v>0</v>
      </c>
      <c r="H107" s="93"/>
      <c r="I107" s="74"/>
      <c r="J107" s="54"/>
      <c r="K107" s="55"/>
      <c r="L107" s="54"/>
      <c r="M107" s="82"/>
      <c r="N107" s="93"/>
      <c r="O107" s="93">
        <f t="shared" si="5"/>
        <v>0</v>
      </c>
      <c r="P107" s="25">
        <f t="shared" si="6"/>
        <v>0</v>
      </c>
    </row>
    <row r="108" spans="1:16" s="56" customFormat="1" ht="12" customHeight="1">
      <c r="A108" s="51" t="s">
        <v>49</v>
      </c>
      <c r="B108" s="52"/>
      <c r="C108" s="93">
        <v>0</v>
      </c>
      <c r="D108" s="93">
        <v>0</v>
      </c>
      <c r="E108" s="93">
        <v>0</v>
      </c>
      <c r="F108" s="91">
        <f t="shared" si="4"/>
        <v>0</v>
      </c>
      <c r="G108" s="53">
        <f t="shared" si="7"/>
        <v>0</v>
      </c>
      <c r="H108" s="93">
        <v>0</v>
      </c>
      <c r="I108" s="74">
        <v>0</v>
      </c>
      <c r="J108" s="54" t="s">
        <v>78</v>
      </c>
      <c r="K108" s="55">
        <v>0</v>
      </c>
      <c r="L108" s="54" t="s">
        <v>78</v>
      </c>
      <c r="M108" s="82">
        <v>0</v>
      </c>
      <c r="N108" s="93">
        <v>0.120335</v>
      </c>
      <c r="O108" s="93">
        <f t="shared" si="5"/>
        <v>-0.120335</v>
      </c>
      <c r="P108" s="25">
        <f t="shared" si="6"/>
        <v>0</v>
      </c>
    </row>
    <row r="109" spans="1:16" s="56" customFormat="1" ht="12" customHeight="1">
      <c r="A109" s="51" t="s">
        <v>107</v>
      </c>
      <c r="B109" s="52"/>
      <c r="C109" s="93">
        <v>16.324</v>
      </c>
      <c r="D109" s="93">
        <v>16.72</v>
      </c>
      <c r="E109" s="93">
        <v>0</v>
      </c>
      <c r="F109" s="91">
        <f t="shared" si="4"/>
        <v>16.72</v>
      </c>
      <c r="G109" s="53">
        <f t="shared" si="7"/>
        <v>0</v>
      </c>
      <c r="H109" s="93">
        <v>0</v>
      </c>
      <c r="I109" s="74">
        <v>0</v>
      </c>
      <c r="J109" s="54" t="s">
        <v>78</v>
      </c>
      <c r="K109" s="55">
        <v>0</v>
      </c>
      <c r="L109" s="54" t="s">
        <v>78</v>
      </c>
      <c r="M109" s="82">
        <v>0</v>
      </c>
      <c r="N109" s="93">
        <v>0</v>
      </c>
      <c r="O109" s="93">
        <f t="shared" si="5"/>
        <v>0</v>
      </c>
      <c r="P109" s="25">
        <f t="shared" si="6"/>
        <v>0</v>
      </c>
    </row>
    <row r="110" spans="1:16" s="56" customFormat="1" ht="12" customHeight="1">
      <c r="A110" s="51" t="s">
        <v>106</v>
      </c>
      <c r="B110" s="52"/>
      <c r="C110" s="93">
        <v>0</v>
      </c>
      <c r="D110" s="93">
        <v>0</v>
      </c>
      <c r="E110" s="93">
        <v>0</v>
      </c>
      <c r="F110" s="91">
        <f t="shared" si="4"/>
        <v>0</v>
      </c>
      <c r="G110" s="53">
        <f t="shared" si="7"/>
        <v>0</v>
      </c>
      <c r="H110" s="93">
        <v>0</v>
      </c>
      <c r="I110" s="74">
        <v>0</v>
      </c>
      <c r="J110" s="54" t="s">
        <v>78</v>
      </c>
      <c r="K110" s="55">
        <v>0</v>
      </c>
      <c r="L110" s="54" t="s">
        <v>78</v>
      </c>
      <c r="M110" s="82">
        <v>0</v>
      </c>
      <c r="N110" s="93">
        <v>0</v>
      </c>
      <c r="O110" s="93">
        <f t="shared" si="5"/>
        <v>0</v>
      </c>
      <c r="P110" s="25">
        <f t="shared" si="6"/>
        <v>0</v>
      </c>
    </row>
    <row r="111" spans="1:16" s="56" customFormat="1" ht="12" customHeight="1">
      <c r="A111" s="51" t="s">
        <v>105</v>
      </c>
      <c r="B111" s="52"/>
      <c r="C111" s="93">
        <v>0.32</v>
      </c>
      <c r="D111" s="93">
        <v>0.342</v>
      </c>
      <c r="E111" s="93">
        <v>0</v>
      </c>
      <c r="F111" s="91">
        <f t="shared" si="4"/>
        <v>0.342</v>
      </c>
      <c r="G111" s="53">
        <f t="shared" si="7"/>
        <v>0</v>
      </c>
      <c r="H111" s="93">
        <v>0</v>
      </c>
      <c r="I111" s="74">
        <v>0</v>
      </c>
      <c r="J111" s="54" t="s">
        <v>78</v>
      </c>
      <c r="K111" s="55">
        <v>0</v>
      </c>
      <c r="L111" s="54" t="s">
        <v>78</v>
      </c>
      <c r="M111" s="82">
        <v>0</v>
      </c>
      <c r="N111" s="93">
        <v>0</v>
      </c>
      <c r="O111" s="93">
        <f t="shared" si="5"/>
        <v>0</v>
      </c>
      <c r="P111" s="25">
        <f t="shared" si="6"/>
        <v>0</v>
      </c>
    </row>
    <row r="112" spans="1:16" s="56" customFormat="1" ht="12" customHeight="1">
      <c r="A112" s="51" t="s">
        <v>55</v>
      </c>
      <c r="B112" s="52"/>
      <c r="C112" s="93">
        <v>0.029417000000000002</v>
      </c>
      <c r="D112" s="93">
        <v>0.025925999999999998</v>
      </c>
      <c r="E112" s="93">
        <v>0</v>
      </c>
      <c r="F112" s="91">
        <f t="shared" si="4"/>
        <v>0.025925999999999998</v>
      </c>
      <c r="G112" s="53">
        <f t="shared" si="7"/>
        <v>0</v>
      </c>
      <c r="H112" s="93">
        <v>0</v>
      </c>
      <c r="I112" s="74">
        <v>0</v>
      </c>
      <c r="J112" s="54" t="s">
        <v>78</v>
      </c>
      <c r="K112" s="55">
        <v>0</v>
      </c>
      <c r="L112" s="54" t="s">
        <v>78</v>
      </c>
      <c r="M112" s="82">
        <v>0</v>
      </c>
      <c r="N112" s="93">
        <v>0</v>
      </c>
      <c r="O112" s="93">
        <f t="shared" si="5"/>
        <v>0</v>
      </c>
      <c r="P112" s="25">
        <f t="shared" si="6"/>
        <v>0</v>
      </c>
    </row>
    <row r="113" spans="1:16" ht="15">
      <c r="A113" s="33" t="s">
        <v>57</v>
      </c>
      <c r="B113" s="39"/>
      <c r="C113" s="91"/>
      <c r="D113" s="91"/>
      <c r="E113" s="91"/>
      <c r="F113" s="91">
        <f t="shared" si="4"/>
        <v>0</v>
      </c>
      <c r="G113" s="25">
        <f t="shared" si="7"/>
        <v>0</v>
      </c>
      <c r="H113" s="91"/>
      <c r="I113" s="72"/>
      <c r="J113" s="47"/>
      <c r="K113" s="49"/>
      <c r="L113" s="47"/>
      <c r="M113" s="80"/>
      <c r="N113" s="91"/>
      <c r="O113" s="91">
        <f t="shared" si="5"/>
        <v>0</v>
      </c>
      <c r="P113" s="25">
        <f t="shared" si="6"/>
        <v>0</v>
      </c>
    </row>
    <row r="114" spans="1:16" ht="15">
      <c r="A114" s="51"/>
      <c r="B114" s="39" t="s">
        <v>24</v>
      </c>
      <c r="C114" s="91">
        <v>393.272</v>
      </c>
      <c r="D114" s="91">
        <v>135.773</v>
      </c>
      <c r="E114" s="91">
        <v>41.1436</v>
      </c>
      <c r="F114" s="91">
        <f t="shared" si="4"/>
        <v>94.6294</v>
      </c>
      <c r="G114" s="25">
        <f t="shared" si="7"/>
        <v>30.30322670928682</v>
      </c>
      <c r="H114" s="91">
        <v>0.7552920000000001</v>
      </c>
      <c r="I114" s="72">
        <v>14</v>
      </c>
      <c r="J114" s="47" t="s">
        <v>78</v>
      </c>
      <c r="K114" s="49">
        <v>50</v>
      </c>
      <c r="L114" s="47" t="s">
        <v>78</v>
      </c>
      <c r="M114" s="80">
        <v>2</v>
      </c>
      <c r="N114" s="91">
        <v>43.691368000000004</v>
      </c>
      <c r="O114" s="91">
        <f t="shared" si="5"/>
        <v>-2.547768000000005</v>
      </c>
      <c r="P114" s="25">
        <f t="shared" si="6"/>
        <v>94.1687154313868</v>
      </c>
    </row>
    <row r="115" spans="1:16" s="56" customFormat="1" ht="12.75">
      <c r="A115" s="51" t="s">
        <v>26</v>
      </c>
      <c r="B115" s="52"/>
      <c r="C115" s="93"/>
      <c r="D115" s="93"/>
      <c r="E115" s="93"/>
      <c r="F115" s="91">
        <f t="shared" si="4"/>
        <v>0</v>
      </c>
      <c r="G115" s="53">
        <f t="shared" si="7"/>
        <v>0</v>
      </c>
      <c r="H115" s="93"/>
      <c r="I115" s="74"/>
      <c r="J115" s="54"/>
      <c r="K115" s="55"/>
      <c r="L115" s="54"/>
      <c r="M115" s="82"/>
      <c r="N115" s="93"/>
      <c r="O115" s="93">
        <f t="shared" si="5"/>
        <v>0</v>
      </c>
      <c r="P115" s="25">
        <f t="shared" si="6"/>
        <v>0</v>
      </c>
    </row>
    <row r="116" spans="1:16" ht="12.75">
      <c r="A116" s="35" t="s">
        <v>58</v>
      </c>
      <c r="B116" s="40" t="s">
        <v>24</v>
      </c>
      <c r="C116" s="91">
        <v>101.647</v>
      </c>
      <c r="D116" s="91">
        <v>39.406</v>
      </c>
      <c r="E116" s="91">
        <v>6.8198810000000005</v>
      </c>
      <c r="F116" s="91">
        <f t="shared" si="4"/>
        <v>32.586119</v>
      </c>
      <c r="G116" s="25">
        <f t="shared" si="7"/>
        <v>17.306707100441557</v>
      </c>
      <c r="H116" s="91">
        <v>0.14093</v>
      </c>
      <c r="I116" s="72">
        <v>3</v>
      </c>
      <c r="J116" s="47" t="s">
        <v>78</v>
      </c>
      <c r="K116" s="49">
        <v>46</v>
      </c>
      <c r="L116" s="47" t="s">
        <v>78</v>
      </c>
      <c r="M116" s="80">
        <v>2</v>
      </c>
      <c r="N116" s="91">
        <v>5.730982</v>
      </c>
      <c r="O116" s="91">
        <f t="shared" si="5"/>
        <v>1.0888990000000005</v>
      </c>
      <c r="P116" s="25">
        <f t="shared" si="6"/>
        <v>119.00021671678607</v>
      </c>
    </row>
    <row r="117" spans="1:16" s="56" customFormat="1" ht="12.75">
      <c r="A117" s="51" t="s">
        <v>28</v>
      </c>
      <c r="B117" s="52"/>
      <c r="C117" s="93"/>
      <c r="D117" s="93"/>
      <c r="E117" s="93"/>
      <c r="F117" s="91">
        <f t="shared" si="4"/>
        <v>0</v>
      </c>
      <c r="G117" s="53">
        <f t="shared" si="7"/>
        <v>0</v>
      </c>
      <c r="H117" s="93"/>
      <c r="I117" s="74"/>
      <c r="J117" s="54" t="s">
        <v>78</v>
      </c>
      <c r="K117" s="55"/>
      <c r="L117" s="54" t="s">
        <v>78</v>
      </c>
      <c r="M117" s="82"/>
      <c r="N117" s="93"/>
      <c r="O117" s="93">
        <f t="shared" si="5"/>
        <v>0</v>
      </c>
      <c r="P117" s="25">
        <f t="shared" si="6"/>
        <v>0</v>
      </c>
    </row>
    <row r="118" spans="1:16" s="56" customFormat="1" ht="12.75">
      <c r="A118" s="51" t="s">
        <v>30</v>
      </c>
      <c r="B118" s="52"/>
      <c r="C118" s="93">
        <v>55.99</v>
      </c>
      <c r="D118" s="93">
        <v>0</v>
      </c>
      <c r="E118" s="93">
        <v>0.17754</v>
      </c>
      <c r="F118" s="91">
        <f t="shared" si="4"/>
        <v>0</v>
      </c>
      <c r="G118" s="53">
        <f t="shared" si="7"/>
        <v>0</v>
      </c>
      <c r="H118" s="93">
        <v>0.02865</v>
      </c>
      <c r="I118" s="74">
        <v>0</v>
      </c>
      <c r="J118" s="54" t="s">
        <v>78</v>
      </c>
      <c r="K118" s="55">
        <v>1</v>
      </c>
      <c r="L118" s="54" t="s">
        <v>78</v>
      </c>
      <c r="M118" s="82">
        <v>0</v>
      </c>
      <c r="N118" s="93">
        <v>0.002233</v>
      </c>
      <c r="O118" s="93">
        <f t="shared" si="5"/>
        <v>0.175307</v>
      </c>
      <c r="P118" s="25">
        <f t="shared" si="6"/>
        <v>7950.738916256158</v>
      </c>
    </row>
    <row r="119" spans="1:16" s="56" customFormat="1" ht="12.75">
      <c r="A119" s="51" t="s">
        <v>59</v>
      </c>
      <c r="B119" s="52"/>
      <c r="C119" s="93">
        <v>24.157</v>
      </c>
      <c r="D119" s="93">
        <v>19.906</v>
      </c>
      <c r="E119" s="93">
        <v>0</v>
      </c>
      <c r="F119" s="91">
        <f t="shared" si="4"/>
        <v>19.906</v>
      </c>
      <c r="G119" s="53">
        <f t="shared" si="7"/>
        <v>0</v>
      </c>
      <c r="H119" s="93">
        <v>0</v>
      </c>
      <c r="I119" s="74">
        <v>0</v>
      </c>
      <c r="J119" s="54" t="s">
        <v>78</v>
      </c>
      <c r="K119" s="55">
        <v>0</v>
      </c>
      <c r="L119" s="54" t="s">
        <v>78</v>
      </c>
      <c r="M119" s="82">
        <v>0</v>
      </c>
      <c r="N119" s="93">
        <v>0</v>
      </c>
      <c r="O119" s="93">
        <f t="shared" si="5"/>
        <v>0</v>
      </c>
      <c r="P119" s="25">
        <f t="shared" si="6"/>
        <v>0</v>
      </c>
    </row>
    <row r="120" spans="1:16" s="56" customFormat="1" ht="12.75">
      <c r="A120" s="51" t="s">
        <v>100</v>
      </c>
      <c r="B120" s="52"/>
      <c r="C120" s="93">
        <v>12</v>
      </c>
      <c r="D120" s="93">
        <v>10</v>
      </c>
      <c r="E120" s="93">
        <v>5.6170789999999995</v>
      </c>
      <c r="F120" s="91">
        <f>IF(D120&gt;0,D120-E120,)</f>
        <v>4.3829210000000005</v>
      </c>
      <c r="G120" s="53">
        <f>IF(D120&gt;0,E120*100/D120,)</f>
        <v>56.17079</v>
      </c>
      <c r="H120" s="93">
        <v>0.096539</v>
      </c>
      <c r="I120" s="74">
        <v>2</v>
      </c>
      <c r="J120" s="54" t="s">
        <v>78</v>
      </c>
      <c r="K120" s="55">
        <v>36</v>
      </c>
      <c r="L120" s="54" t="s">
        <v>78</v>
      </c>
      <c r="M120" s="82">
        <v>1</v>
      </c>
      <c r="N120" s="93">
        <v>5.18842</v>
      </c>
      <c r="O120" s="93">
        <f>E120-N120</f>
        <v>0.4286589999999997</v>
      </c>
      <c r="P120" s="25">
        <f t="shared" si="6"/>
        <v>108.261840791609</v>
      </c>
    </row>
    <row r="121" spans="1:16" s="56" customFormat="1" ht="12.75">
      <c r="A121" s="51" t="s">
        <v>119</v>
      </c>
      <c r="B121" s="52"/>
      <c r="C121" s="93">
        <v>2</v>
      </c>
      <c r="D121" s="93">
        <v>2</v>
      </c>
      <c r="E121" s="93">
        <v>0.0020459999999999996</v>
      </c>
      <c r="F121" s="91">
        <f>IF(D121&gt;0,D121-E121,)</f>
        <v>1.997954</v>
      </c>
      <c r="G121" s="53">
        <f>IF(D121&gt;0,E121*100/D121,)</f>
        <v>0.10229999999999999</v>
      </c>
      <c r="H121" s="93">
        <v>0</v>
      </c>
      <c r="I121" s="74">
        <v>3</v>
      </c>
      <c r="J121" s="54"/>
      <c r="K121" s="55">
        <v>34</v>
      </c>
      <c r="L121" s="54"/>
      <c r="M121" s="82">
        <v>0</v>
      </c>
      <c r="N121" s="93">
        <v>0.002633</v>
      </c>
      <c r="O121" s="93"/>
      <c r="P121" s="25"/>
    </row>
    <row r="122" spans="1:16" s="56" customFormat="1" ht="12.75">
      <c r="A122" s="51" t="s">
        <v>154</v>
      </c>
      <c r="B122" s="52"/>
      <c r="C122" s="93">
        <v>5</v>
      </c>
      <c r="D122" s="93">
        <v>5</v>
      </c>
      <c r="E122" s="93">
        <v>0.917712</v>
      </c>
      <c r="F122" s="91">
        <f>IF(D122&gt;0,D122-E122,)</f>
        <v>4.082288</v>
      </c>
      <c r="G122" s="53">
        <f>IF(D122&gt;0,E122*100/D122,)</f>
        <v>18.354239999999997</v>
      </c>
      <c r="H122" s="93">
        <v>0.014205</v>
      </c>
      <c r="I122" s="74">
        <v>0</v>
      </c>
      <c r="J122" s="54"/>
      <c r="K122" s="55">
        <v>10</v>
      </c>
      <c r="L122" s="54"/>
      <c r="M122" s="82">
        <v>1</v>
      </c>
      <c r="N122" s="93">
        <v>0.438649</v>
      </c>
      <c r="O122" s="93"/>
      <c r="P122" s="25"/>
    </row>
    <row r="123" spans="1:16" ht="12.75">
      <c r="A123" s="35" t="s">
        <v>60</v>
      </c>
      <c r="B123" s="40" t="s">
        <v>24</v>
      </c>
      <c r="C123" s="91">
        <v>0</v>
      </c>
      <c r="D123" s="91">
        <v>0</v>
      </c>
      <c r="E123" s="91">
        <v>0.339796</v>
      </c>
      <c r="F123" s="91">
        <f t="shared" si="4"/>
        <v>0</v>
      </c>
      <c r="G123" s="25">
        <f t="shared" si="7"/>
        <v>0</v>
      </c>
      <c r="H123" s="91">
        <v>0.002231</v>
      </c>
      <c r="I123" s="72">
        <v>1</v>
      </c>
      <c r="J123" s="47" t="s">
        <v>78</v>
      </c>
      <c r="K123" s="49">
        <v>2</v>
      </c>
      <c r="L123" s="47" t="s">
        <v>78</v>
      </c>
      <c r="M123" s="80">
        <v>0</v>
      </c>
      <c r="N123" s="91">
        <v>0.7327619999999999</v>
      </c>
      <c r="O123" s="91">
        <f t="shared" si="5"/>
        <v>-0.3929659999999999</v>
      </c>
      <c r="P123" s="25">
        <f t="shared" si="6"/>
        <v>46.371946143495435</v>
      </c>
    </row>
    <row r="124" spans="1:16" s="56" customFormat="1" ht="12.75">
      <c r="A124" s="51" t="s">
        <v>28</v>
      </c>
      <c r="B124" s="52"/>
      <c r="C124" s="93"/>
      <c r="D124" s="93"/>
      <c r="E124" s="93"/>
      <c r="F124" s="91">
        <f t="shared" si="4"/>
        <v>0</v>
      </c>
      <c r="G124" s="53">
        <f t="shared" si="7"/>
        <v>0</v>
      </c>
      <c r="H124" s="93"/>
      <c r="I124" s="74"/>
      <c r="J124" s="54"/>
      <c r="K124" s="55"/>
      <c r="L124" s="54"/>
      <c r="M124" s="82"/>
      <c r="N124" s="93"/>
      <c r="O124" s="93">
        <f t="shared" si="5"/>
        <v>0</v>
      </c>
      <c r="P124" s="25">
        <f t="shared" si="6"/>
        <v>0</v>
      </c>
    </row>
    <row r="125" spans="1:16" s="56" customFormat="1" ht="12.75">
      <c r="A125" s="51" t="s">
        <v>30</v>
      </c>
      <c r="B125" s="52"/>
      <c r="C125" s="93">
        <v>0</v>
      </c>
      <c r="D125" s="93">
        <v>0</v>
      </c>
      <c r="E125" s="93">
        <v>0</v>
      </c>
      <c r="F125" s="91">
        <f t="shared" si="4"/>
        <v>0</v>
      </c>
      <c r="G125" s="53">
        <f t="shared" si="7"/>
        <v>0</v>
      </c>
      <c r="H125" s="93">
        <v>0</v>
      </c>
      <c r="I125" s="74">
        <v>0</v>
      </c>
      <c r="J125" s="54" t="s">
        <v>78</v>
      </c>
      <c r="K125" s="55">
        <v>0</v>
      </c>
      <c r="L125" s="54" t="s">
        <v>78</v>
      </c>
      <c r="M125" s="82">
        <v>0</v>
      </c>
      <c r="N125" s="93">
        <v>0</v>
      </c>
      <c r="O125" s="93">
        <f t="shared" si="5"/>
        <v>0</v>
      </c>
      <c r="P125" s="25">
        <f t="shared" si="6"/>
        <v>0</v>
      </c>
    </row>
    <row r="126" spans="1:16" ht="12.75">
      <c r="A126" s="35" t="s">
        <v>61</v>
      </c>
      <c r="B126" s="40" t="s">
        <v>24</v>
      </c>
      <c r="C126" s="91">
        <v>0</v>
      </c>
      <c r="D126" s="91">
        <v>0</v>
      </c>
      <c r="E126" s="91">
        <v>0</v>
      </c>
      <c r="F126" s="91">
        <f t="shared" si="4"/>
        <v>0</v>
      </c>
      <c r="G126" s="25">
        <f t="shared" si="7"/>
        <v>0</v>
      </c>
      <c r="H126" s="91">
        <v>0</v>
      </c>
      <c r="I126" s="72">
        <v>0</v>
      </c>
      <c r="J126" s="47" t="s">
        <v>78</v>
      </c>
      <c r="K126" s="49">
        <v>0</v>
      </c>
      <c r="L126" s="47" t="s">
        <v>78</v>
      </c>
      <c r="M126" s="80">
        <v>0</v>
      </c>
      <c r="N126" s="91">
        <v>0</v>
      </c>
      <c r="O126" s="91">
        <f t="shared" si="5"/>
        <v>0</v>
      </c>
      <c r="P126" s="25">
        <f t="shared" si="6"/>
        <v>0</v>
      </c>
    </row>
    <row r="127" spans="1:16" s="56" customFormat="1" ht="12.75">
      <c r="A127" s="51" t="s">
        <v>28</v>
      </c>
      <c r="B127" s="52"/>
      <c r="C127" s="93"/>
      <c r="D127" s="93"/>
      <c r="E127" s="93"/>
      <c r="F127" s="91">
        <f t="shared" si="4"/>
        <v>0</v>
      </c>
      <c r="G127" s="53">
        <f t="shared" si="7"/>
        <v>0</v>
      </c>
      <c r="H127" s="93"/>
      <c r="I127" s="74"/>
      <c r="J127" s="54"/>
      <c r="K127" s="55"/>
      <c r="L127" s="54"/>
      <c r="M127" s="82"/>
      <c r="N127" s="93"/>
      <c r="O127" s="93">
        <f t="shared" si="5"/>
        <v>0</v>
      </c>
      <c r="P127" s="25">
        <f t="shared" si="6"/>
        <v>0</v>
      </c>
    </row>
    <row r="128" spans="1:16" s="56" customFormat="1" ht="12.75">
      <c r="A128" s="51" t="s">
        <v>30</v>
      </c>
      <c r="B128" s="52"/>
      <c r="C128" s="93">
        <v>0</v>
      </c>
      <c r="D128" s="93">
        <v>0</v>
      </c>
      <c r="E128" s="93">
        <v>0</v>
      </c>
      <c r="F128" s="91">
        <f t="shared" si="4"/>
        <v>0</v>
      </c>
      <c r="G128" s="53">
        <f t="shared" si="7"/>
        <v>0</v>
      </c>
      <c r="H128" s="93">
        <v>0</v>
      </c>
      <c r="I128" s="74">
        <v>0</v>
      </c>
      <c r="J128" s="54" t="s">
        <v>78</v>
      </c>
      <c r="K128" s="55">
        <v>0</v>
      </c>
      <c r="L128" s="54" t="s">
        <v>78</v>
      </c>
      <c r="M128" s="82">
        <v>0</v>
      </c>
      <c r="N128" s="93">
        <v>0</v>
      </c>
      <c r="O128" s="93">
        <f t="shared" si="5"/>
        <v>0</v>
      </c>
      <c r="P128" s="25">
        <f t="shared" si="6"/>
        <v>0</v>
      </c>
    </row>
    <row r="129" spans="1:16" ht="12.75">
      <c r="A129" s="35" t="s">
        <v>62</v>
      </c>
      <c r="B129" s="40" t="s">
        <v>24</v>
      </c>
      <c r="C129" s="91">
        <v>94.6</v>
      </c>
      <c r="D129" s="91">
        <v>93.5</v>
      </c>
      <c r="E129" s="91">
        <v>5.609958</v>
      </c>
      <c r="F129" s="91">
        <f t="shared" si="4"/>
        <v>87.890042</v>
      </c>
      <c r="G129" s="25">
        <f t="shared" si="7"/>
        <v>5.999955080213904</v>
      </c>
      <c r="H129" s="91">
        <v>0</v>
      </c>
      <c r="I129" s="72">
        <v>0</v>
      </c>
      <c r="J129" s="47" t="s">
        <v>78</v>
      </c>
      <c r="K129" s="49">
        <v>0</v>
      </c>
      <c r="L129" s="47" t="s">
        <v>78</v>
      </c>
      <c r="M129" s="80">
        <v>0</v>
      </c>
      <c r="N129" s="91">
        <v>6.482270000000001</v>
      </c>
      <c r="O129" s="91">
        <f t="shared" si="5"/>
        <v>-0.8723120000000009</v>
      </c>
      <c r="P129" s="25">
        <f t="shared" si="6"/>
        <v>86.54310912689536</v>
      </c>
    </row>
    <row r="130" spans="1:16" s="56" customFormat="1" ht="12.75">
      <c r="A130" s="51" t="s">
        <v>28</v>
      </c>
      <c r="B130" s="52"/>
      <c r="C130" s="93"/>
      <c r="D130" s="93"/>
      <c r="E130" s="93"/>
      <c r="F130" s="91">
        <f t="shared" si="4"/>
        <v>0</v>
      </c>
      <c r="G130" s="53">
        <f t="shared" si="7"/>
        <v>0</v>
      </c>
      <c r="H130" s="93"/>
      <c r="I130" s="74"/>
      <c r="J130" s="54"/>
      <c r="K130" s="55"/>
      <c r="L130" s="54"/>
      <c r="M130" s="82"/>
      <c r="N130" s="93"/>
      <c r="O130" s="93">
        <f t="shared" si="5"/>
        <v>0</v>
      </c>
      <c r="P130" s="25">
        <f t="shared" si="6"/>
        <v>0</v>
      </c>
    </row>
    <row r="131" spans="1:16" s="56" customFormat="1" ht="12.75">
      <c r="A131" s="51" t="s">
        <v>59</v>
      </c>
      <c r="B131" s="52"/>
      <c r="C131" s="93">
        <v>81</v>
      </c>
      <c r="D131" s="93">
        <v>81</v>
      </c>
      <c r="E131" s="93">
        <v>5.609958</v>
      </c>
      <c r="F131" s="91">
        <f t="shared" si="4"/>
        <v>75.390042</v>
      </c>
      <c r="G131" s="53">
        <f t="shared" si="7"/>
        <v>6.925874074074074</v>
      </c>
      <c r="H131" s="93">
        <v>0</v>
      </c>
      <c r="I131" s="74">
        <v>0</v>
      </c>
      <c r="J131" s="54" t="s">
        <v>78</v>
      </c>
      <c r="K131" s="55">
        <v>0</v>
      </c>
      <c r="L131" s="54" t="s">
        <v>78</v>
      </c>
      <c r="M131" s="82">
        <v>0</v>
      </c>
      <c r="N131" s="93">
        <v>6.482270000000001</v>
      </c>
      <c r="O131" s="93">
        <f t="shared" si="5"/>
        <v>-0.8723120000000009</v>
      </c>
      <c r="P131" s="25">
        <f t="shared" si="6"/>
        <v>86.54310912689536</v>
      </c>
    </row>
    <row r="132" spans="1:16" s="56" customFormat="1" ht="12.75">
      <c r="A132" s="51" t="s">
        <v>63</v>
      </c>
      <c r="B132" s="52"/>
      <c r="C132" s="93">
        <v>13.6</v>
      </c>
      <c r="D132" s="93">
        <v>12.5</v>
      </c>
      <c r="E132" s="93">
        <v>0</v>
      </c>
      <c r="F132" s="91">
        <f t="shared" si="4"/>
        <v>12.5</v>
      </c>
      <c r="G132" s="53">
        <f t="shared" si="7"/>
        <v>0</v>
      </c>
      <c r="H132" s="93">
        <v>0</v>
      </c>
      <c r="I132" s="74">
        <v>0</v>
      </c>
      <c r="J132" s="54" t="s">
        <v>78</v>
      </c>
      <c r="K132" s="55">
        <v>0</v>
      </c>
      <c r="L132" s="54" t="s">
        <v>78</v>
      </c>
      <c r="M132" s="82">
        <v>0</v>
      </c>
      <c r="N132" s="93">
        <v>0</v>
      </c>
      <c r="O132" s="93">
        <f t="shared" si="5"/>
        <v>0</v>
      </c>
      <c r="P132" s="25">
        <f t="shared" si="6"/>
        <v>0</v>
      </c>
    </row>
    <row r="133" spans="1:16" ht="12.75">
      <c r="A133" s="35" t="s">
        <v>64</v>
      </c>
      <c r="B133" s="40" t="s">
        <v>24</v>
      </c>
      <c r="C133" s="91">
        <v>2.525</v>
      </c>
      <c r="D133" s="91">
        <v>2.375</v>
      </c>
      <c r="E133" s="91">
        <v>0</v>
      </c>
      <c r="F133" s="91">
        <f>IF(D133&gt;0,D133-E133,)</f>
        <v>2.375</v>
      </c>
      <c r="G133" s="53">
        <f>IF(D133&gt;0,E133*100/D133,)</f>
        <v>0</v>
      </c>
      <c r="H133" s="91">
        <v>0</v>
      </c>
      <c r="I133" s="72">
        <v>0</v>
      </c>
      <c r="J133" s="47" t="s">
        <v>78</v>
      </c>
      <c r="K133" s="49">
        <v>0</v>
      </c>
      <c r="L133" s="47" t="s">
        <v>78</v>
      </c>
      <c r="M133" s="80">
        <v>0</v>
      </c>
      <c r="N133" s="91">
        <v>0</v>
      </c>
      <c r="O133" s="91">
        <f t="shared" si="5"/>
        <v>0</v>
      </c>
      <c r="P133" s="25">
        <f t="shared" si="6"/>
        <v>0</v>
      </c>
    </row>
    <row r="134" spans="1:16" s="56" customFormat="1" ht="13.5" customHeight="1">
      <c r="A134" s="51" t="s">
        <v>28</v>
      </c>
      <c r="B134" s="52"/>
      <c r="C134" s="93"/>
      <c r="D134" s="93"/>
      <c r="E134" s="93"/>
      <c r="F134" s="91">
        <f t="shared" si="4"/>
        <v>0</v>
      </c>
      <c r="G134" s="53">
        <f t="shared" si="7"/>
        <v>0</v>
      </c>
      <c r="H134" s="93"/>
      <c r="I134" s="74"/>
      <c r="J134" s="54"/>
      <c r="K134" s="55"/>
      <c r="L134" s="54"/>
      <c r="M134" s="82"/>
      <c r="N134" s="93"/>
      <c r="O134" s="93">
        <f t="shared" si="5"/>
        <v>0</v>
      </c>
      <c r="P134" s="25">
        <f t="shared" si="6"/>
        <v>0</v>
      </c>
    </row>
    <row r="135" spans="1:16" s="56" customFormat="1" ht="12.75">
      <c r="A135" s="51" t="s">
        <v>119</v>
      </c>
      <c r="B135" s="52"/>
      <c r="C135" s="93">
        <v>0.45</v>
      </c>
      <c r="D135" s="93">
        <v>0.3</v>
      </c>
      <c r="E135" s="93">
        <v>0</v>
      </c>
      <c r="F135" s="91">
        <f t="shared" si="4"/>
        <v>0.3</v>
      </c>
      <c r="G135" s="53">
        <f t="shared" si="7"/>
        <v>0</v>
      </c>
      <c r="H135" s="93">
        <v>0</v>
      </c>
      <c r="I135" s="74">
        <v>0</v>
      </c>
      <c r="J135" s="54" t="s">
        <v>78</v>
      </c>
      <c r="K135" s="55">
        <v>0</v>
      </c>
      <c r="L135" s="54" t="s">
        <v>78</v>
      </c>
      <c r="M135" s="82">
        <v>0</v>
      </c>
      <c r="N135" s="93">
        <v>0</v>
      </c>
      <c r="O135" s="93">
        <f t="shared" si="5"/>
        <v>0</v>
      </c>
      <c r="P135" s="25">
        <f t="shared" si="6"/>
        <v>0</v>
      </c>
    </row>
    <row r="136" spans="1:16" s="56" customFormat="1" ht="12.75">
      <c r="A136" s="51" t="s">
        <v>65</v>
      </c>
      <c r="B136" s="52"/>
      <c r="C136" s="93">
        <v>2.075</v>
      </c>
      <c r="D136" s="93">
        <v>2.075</v>
      </c>
      <c r="E136" s="93">
        <v>0</v>
      </c>
      <c r="F136" s="91">
        <f t="shared" si="4"/>
        <v>2.075</v>
      </c>
      <c r="G136" s="53">
        <f t="shared" si="7"/>
        <v>0</v>
      </c>
      <c r="H136" s="93">
        <v>0</v>
      </c>
      <c r="I136" s="74">
        <v>0</v>
      </c>
      <c r="J136" s="54" t="s">
        <v>78</v>
      </c>
      <c r="K136" s="55">
        <v>0</v>
      </c>
      <c r="L136" s="54" t="s">
        <v>78</v>
      </c>
      <c r="M136" s="82">
        <v>0</v>
      </c>
      <c r="N136" s="93">
        <v>0</v>
      </c>
      <c r="O136" s="93">
        <f t="shared" si="5"/>
        <v>0</v>
      </c>
      <c r="P136" s="25">
        <f t="shared" si="6"/>
        <v>0</v>
      </c>
    </row>
    <row r="137" spans="1:16" ht="12.75">
      <c r="A137" s="35" t="s">
        <v>66</v>
      </c>
      <c r="B137" s="40" t="s">
        <v>24</v>
      </c>
      <c r="C137" s="91">
        <v>0</v>
      </c>
      <c r="D137" s="91">
        <v>0</v>
      </c>
      <c r="E137" s="91">
        <v>4.718125</v>
      </c>
      <c r="F137" s="91">
        <f t="shared" si="4"/>
        <v>0</v>
      </c>
      <c r="G137" s="25">
        <f t="shared" si="7"/>
        <v>0</v>
      </c>
      <c r="H137" s="91">
        <v>0.143186</v>
      </c>
      <c r="I137" s="72">
        <v>2</v>
      </c>
      <c r="J137" s="47" t="s">
        <v>78</v>
      </c>
      <c r="K137" s="49">
        <v>0</v>
      </c>
      <c r="L137" s="47" t="s">
        <v>78</v>
      </c>
      <c r="M137" s="80">
        <v>0</v>
      </c>
      <c r="N137" s="91">
        <v>7.149578</v>
      </c>
      <c r="O137" s="91">
        <f t="shared" si="5"/>
        <v>-2.4314530000000003</v>
      </c>
      <c r="P137" s="25">
        <f t="shared" si="6"/>
        <v>65.99165712997326</v>
      </c>
    </row>
    <row r="138" spans="1:16" s="56" customFormat="1" ht="12" customHeight="1">
      <c r="A138" s="51" t="s">
        <v>28</v>
      </c>
      <c r="B138" s="52"/>
      <c r="C138" s="93"/>
      <c r="D138" s="93"/>
      <c r="E138" s="93"/>
      <c r="F138" s="91">
        <f t="shared" si="4"/>
        <v>0</v>
      </c>
      <c r="G138" s="53">
        <f t="shared" si="7"/>
        <v>0</v>
      </c>
      <c r="H138" s="93"/>
      <c r="I138" s="74"/>
      <c r="J138" s="54"/>
      <c r="K138" s="55"/>
      <c r="L138" s="54"/>
      <c r="M138" s="82"/>
      <c r="N138" s="93"/>
      <c r="O138" s="93">
        <f t="shared" si="5"/>
        <v>0</v>
      </c>
      <c r="P138" s="25">
        <f t="shared" si="6"/>
        <v>0</v>
      </c>
    </row>
    <row r="139" spans="1:16" s="56" customFormat="1" ht="12.75">
      <c r="A139" s="51" t="s">
        <v>67</v>
      </c>
      <c r="B139" s="52"/>
      <c r="C139" s="93">
        <v>0</v>
      </c>
      <c r="D139" s="93">
        <v>0</v>
      </c>
      <c r="E139" s="93">
        <v>0.53808</v>
      </c>
      <c r="F139" s="91">
        <f t="shared" si="4"/>
        <v>0</v>
      </c>
      <c r="G139" s="53">
        <f t="shared" si="7"/>
        <v>0</v>
      </c>
      <c r="H139" s="93">
        <v>0</v>
      </c>
      <c r="I139" s="74">
        <v>0</v>
      </c>
      <c r="J139" s="54" t="s">
        <v>78</v>
      </c>
      <c r="K139" s="55">
        <v>0</v>
      </c>
      <c r="L139" s="54" t="s">
        <v>78</v>
      </c>
      <c r="M139" s="82">
        <v>0</v>
      </c>
      <c r="N139" s="93">
        <v>0.05165</v>
      </c>
      <c r="O139" s="93">
        <f t="shared" si="5"/>
        <v>0.48643000000000003</v>
      </c>
      <c r="P139" s="25">
        <f t="shared" si="6"/>
        <v>1041.7812197483058</v>
      </c>
    </row>
    <row r="140" spans="1:16" s="56" customFormat="1" ht="12.75">
      <c r="A140" s="51" t="s">
        <v>63</v>
      </c>
      <c r="B140" s="52"/>
      <c r="C140" s="93">
        <v>0</v>
      </c>
      <c r="D140" s="93">
        <v>0</v>
      </c>
      <c r="E140" s="93">
        <v>1.6270799999999999</v>
      </c>
      <c r="F140" s="91">
        <f t="shared" si="4"/>
        <v>0</v>
      </c>
      <c r="G140" s="53">
        <f t="shared" si="7"/>
        <v>0</v>
      </c>
      <c r="H140" s="93">
        <v>0.02996</v>
      </c>
      <c r="I140" s="74">
        <v>2</v>
      </c>
      <c r="J140" s="54" t="s">
        <v>78</v>
      </c>
      <c r="K140" s="55">
        <v>0</v>
      </c>
      <c r="L140" s="54" t="s">
        <v>78</v>
      </c>
      <c r="M140" s="82">
        <v>0</v>
      </c>
      <c r="N140" s="93">
        <v>2.36285</v>
      </c>
      <c r="O140" s="93">
        <f t="shared" si="5"/>
        <v>-0.73577</v>
      </c>
      <c r="P140" s="25">
        <f t="shared" si="6"/>
        <v>68.86090949488965</v>
      </c>
    </row>
    <row r="141" spans="1:16" s="56" customFormat="1" ht="12.75">
      <c r="A141" s="51" t="s">
        <v>68</v>
      </c>
      <c r="B141" s="52"/>
      <c r="C141" s="93">
        <v>0</v>
      </c>
      <c r="D141" s="93">
        <v>0</v>
      </c>
      <c r="E141" s="93">
        <v>1.4124400000000001</v>
      </c>
      <c r="F141" s="91">
        <f t="shared" si="4"/>
        <v>0</v>
      </c>
      <c r="G141" s="53">
        <f t="shared" si="7"/>
        <v>0</v>
      </c>
      <c r="H141" s="93">
        <v>0.014150000000000001</v>
      </c>
      <c r="I141" s="74">
        <v>2</v>
      </c>
      <c r="J141" s="54" t="s">
        <v>78</v>
      </c>
      <c r="K141" s="55">
        <v>0</v>
      </c>
      <c r="L141" s="54" t="s">
        <v>78</v>
      </c>
      <c r="M141" s="82">
        <v>0</v>
      </c>
      <c r="N141" s="93">
        <v>2.8654699999999997</v>
      </c>
      <c r="O141" s="93">
        <f t="shared" si="5"/>
        <v>-1.4530299999999996</v>
      </c>
      <c r="P141" s="25">
        <f t="shared" si="6"/>
        <v>49.29173922602576</v>
      </c>
    </row>
    <row r="142" spans="1:16" s="56" customFormat="1" ht="12.75">
      <c r="A142" s="51" t="s">
        <v>69</v>
      </c>
      <c r="B142" s="52"/>
      <c r="C142" s="93">
        <v>0</v>
      </c>
      <c r="D142" s="93">
        <v>0</v>
      </c>
      <c r="E142" s="93">
        <v>0.35473000000000005</v>
      </c>
      <c r="F142" s="91">
        <f t="shared" si="4"/>
        <v>0</v>
      </c>
      <c r="G142" s="53">
        <f t="shared" si="7"/>
        <v>0</v>
      </c>
      <c r="H142" s="93">
        <v>0.08542</v>
      </c>
      <c r="I142" s="74">
        <v>2</v>
      </c>
      <c r="J142" s="54" t="s">
        <v>78</v>
      </c>
      <c r="K142" s="55">
        <v>0</v>
      </c>
      <c r="L142" s="54" t="s">
        <v>78</v>
      </c>
      <c r="M142" s="82">
        <v>0</v>
      </c>
      <c r="N142" s="93">
        <v>1.094542</v>
      </c>
      <c r="O142" s="93">
        <f t="shared" si="5"/>
        <v>-0.7398119999999999</v>
      </c>
      <c r="P142" s="25">
        <f t="shared" si="6"/>
        <v>32.40898933069723</v>
      </c>
    </row>
    <row r="143" spans="1:16" ht="12.75">
      <c r="A143" s="35" t="s">
        <v>79</v>
      </c>
      <c r="B143" s="40" t="s">
        <v>24</v>
      </c>
      <c r="C143" s="91">
        <v>129.5</v>
      </c>
      <c r="D143" s="91">
        <v>0</v>
      </c>
      <c r="E143" s="91">
        <v>23.65588</v>
      </c>
      <c r="F143" s="91">
        <f t="shared" si="4"/>
        <v>0</v>
      </c>
      <c r="G143" s="25">
        <f t="shared" si="7"/>
        <v>0</v>
      </c>
      <c r="H143" s="91">
        <v>0.468945</v>
      </c>
      <c r="I143" s="72">
        <v>7</v>
      </c>
      <c r="J143" s="47" t="s">
        <v>78</v>
      </c>
      <c r="K143" s="49">
        <v>0</v>
      </c>
      <c r="L143" s="47" t="s">
        <v>78</v>
      </c>
      <c r="M143" s="80">
        <v>0</v>
      </c>
      <c r="N143" s="91">
        <v>16.930583</v>
      </c>
      <c r="O143" s="91">
        <f t="shared" si="5"/>
        <v>6.725297000000001</v>
      </c>
      <c r="P143" s="25">
        <f t="shared" si="6"/>
        <v>139.72277268892634</v>
      </c>
    </row>
    <row r="144" spans="1:16" s="56" customFormat="1" ht="12.75">
      <c r="A144" s="51" t="s">
        <v>28</v>
      </c>
      <c r="B144" s="52"/>
      <c r="C144" s="93"/>
      <c r="D144" s="93"/>
      <c r="E144" s="93"/>
      <c r="F144" s="91">
        <f t="shared" si="4"/>
        <v>0</v>
      </c>
      <c r="G144" s="53">
        <f t="shared" si="7"/>
        <v>0</v>
      </c>
      <c r="H144" s="93"/>
      <c r="I144" s="74"/>
      <c r="J144" s="54"/>
      <c r="K144" s="55"/>
      <c r="L144" s="54"/>
      <c r="M144" s="82"/>
      <c r="N144" s="93"/>
      <c r="O144" s="93">
        <f t="shared" si="5"/>
        <v>0</v>
      </c>
      <c r="P144" s="25">
        <f t="shared" si="6"/>
        <v>0</v>
      </c>
    </row>
    <row r="145" spans="1:16" s="56" customFormat="1" ht="12.75">
      <c r="A145" s="51" t="s">
        <v>67</v>
      </c>
      <c r="B145" s="52"/>
      <c r="C145" s="93">
        <v>0</v>
      </c>
      <c r="D145" s="93">
        <v>0</v>
      </c>
      <c r="E145" s="93">
        <v>0.019399999999999997</v>
      </c>
      <c r="F145" s="91">
        <f t="shared" si="4"/>
        <v>0</v>
      </c>
      <c r="G145" s="53">
        <f t="shared" si="7"/>
        <v>0</v>
      </c>
      <c r="H145" s="93">
        <v>0.00124</v>
      </c>
      <c r="I145" s="74">
        <v>2</v>
      </c>
      <c r="J145" s="54" t="s">
        <v>78</v>
      </c>
      <c r="K145" s="55">
        <v>0</v>
      </c>
      <c r="L145" s="54" t="s">
        <v>78</v>
      </c>
      <c r="M145" s="82">
        <v>0</v>
      </c>
      <c r="N145" s="93">
        <v>0.07508</v>
      </c>
      <c r="O145" s="93">
        <f t="shared" si="5"/>
        <v>-0.05567999999999999</v>
      </c>
      <c r="P145" s="25">
        <f t="shared" si="6"/>
        <v>25.83910495471497</v>
      </c>
    </row>
    <row r="146" spans="1:16" s="56" customFormat="1" ht="12.75">
      <c r="A146" s="51" t="s">
        <v>63</v>
      </c>
      <c r="B146" s="52"/>
      <c r="C146" s="93">
        <v>0</v>
      </c>
      <c r="D146" s="93">
        <v>0</v>
      </c>
      <c r="E146" s="93">
        <v>14.714466</v>
      </c>
      <c r="F146" s="91">
        <f t="shared" si="4"/>
        <v>0</v>
      </c>
      <c r="G146" s="53">
        <f t="shared" si="7"/>
        <v>0</v>
      </c>
      <c r="H146" s="93">
        <v>0.13652</v>
      </c>
      <c r="I146" s="74">
        <v>6</v>
      </c>
      <c r="J146" s="54" t="s">
        <v>78</v>
      </c>
      <c r="K146" s="55">
        <v>0</v>
      </c>
      <c r="L146" s="54" t="s">
        <v>78</v>
      </c>
      <c r="M146" s="82">
        <v>0</v>
      </c>
      <c r="N146" s="93">
        <v>10.763045</v>
      </c>
      <c r="O146" s="93">
        <f t="shared" si="5"/>
        <v>3.951421</v>
      </c>
      <c r="P146" s="25">
        <f t="shared" si="6"/>
        <v>136.7128540296914</v>
      </c>
    </row>
    <row r="147" spans="1:16" s="56" customFormat="1" ht="12.75">
      <c r="A147" s="51" t="s">
        <v>68</v>
      </c>
      <c r="B147" s="52"/>
      <c r="C147" s="93">
        <v>0</v>
      </c>
      <c r="D147" s="93">
        <v>0</v>
      </c>
      <c r="E147" s="93">
        <v>1.964</v>
      </c>
      <c r="F147" s="91">
        <f t="shared" si="4"/>
        <v>0</v>
      </c>
      <c r="G147" s="53">
        <f t="shared" si="7"/>
        <v>0</v>
      </c>
      <c r="H147" s="93">
        <v>0.01226</v>
      </c>
      <c r="I147" s="74">
        <v>6</v>
      </c>
      <c r="J147" s="54" t="s">
        <v>78</v>
      </c>
      <c r="K147" s="55">
        <v>0</v>
      </c>
      <c r="L147" s="54" t="s">
        <v>78</v>
      </c>
      <c r="M147" s="82">
        <v>0</v>
      </c>
      <c r="N147" s="93">
        <v>1.8091</v>
      </c>
      <c r="O147" s="93">
        <f t="shared" si="5"/>
        <v>0.15490000000000004</v>
      </c>
      <c r="P147" s="25">
        <f t="shared" si="6"/>
        <v>108.56226853131392</v>
      </c>
    </row>
    <row r="148" spans="1:16" s="56" customFormat="1" ht="12.75">
      <c r="A148" s="51" t="s">
        <v>69</v>
      </c>
      <c r="B148" s="52"/>
      <c r="C148" s="93">
        <v>0</v>
      </c>
      <c r="D148" s="93">
        <v>0</v>
      </c>
      <c r="E148" s="93">
        <v>6.5804</v>
      </c>
      <c r="F148" s="91">
        <f t="shared" si="4"/>
        <v>0</v>
      </c>
      <c r="G148" s="53">
        <f t="shared" si="7"/>
        <v>0</v>
      </c>
      <c r="H148" s="93">
        <v>0.315541</v>
      </c>
      <c r="I148" s="74">
        <v>5</v>
      </c>
      <c r="J148" s="54"/>
      <c r="K148" s="55">
        <v>0</v>
      </c>
      <c r="L148" s="54"/>
      <c r="M148" s="82">
        <v>0</v>
      </c>
      <c r="N148" s="93">
        <v>4.143006000000001</v>
      </c>
      <c r="O148" s="93">
        <f t="shared" si="5"/>
        <v>2.4373939999999994</v>
      </c>
      <c r="P148" s="25">
        <f t="shared" si="6"/>
        <v>158.8315343979709</v>
      </c>
    </row>
    <row r="149" spans="1:16" ht="12.75">
      <c r="A149" s="35" t="s">
        <v>94</v>
      </c>
      <c r="B149" s="40" t="s">
        <v>24</v>
      </c>
      <c r="C149" s="91">
        <v>0</v>
      </c>
      <c r="D149" s="91">
        <v>0</v>
      </c>
      <c r="E149" s="91">
        <v>0</v>
      </c>
      <c r="F149" s="91">
        <f t="shared" si="4"/>
        <v>0</v>
      </c>
      <c r="G149" s="25">
        <f t="shared" si="7"/>
        <v>0</v>
      </c>
      <c r="H149" s="91">
        <v>0</v>
      </c>
      <c r="I149" s="72">
        <v>0</v>
      </c>
      <c r="J149" s="54" t="s">
        <v>78</v>
      </c>
      <c r="K149" s="49">
        <v>0</v>
      </c>
      <c r="L149" s="54" t="s">
        <v>78</v>
      </c>
      <c r="M149" s="80">
        <v>0</v>
      </c>
      <c r="N149" s="91">
        <v>0</v>
      </c>
      <c r="O149" s="91">
        <f t="shared" si="5"/>
        <v>0</v>
      </c>
      <c r="P149" s="25">
        <f t="shared" si="6"/>
        <v>0</v>
      </c>
    </row>
    <row r="150" spans="1:16" s="56" customFormat="1" ht="12.75">
      <c r="A150" s="51" t="s">
        <v>28</v>
      </c>
      <c r="B150" s="52"/>
      <c r="C150" s="93"/>
      <c r="D150" s="93"/>
      <c r="E150" s="93"/>
      <c r="F150" s="91">
        <f t="shared" si="4"/>
        <v>0</v>
      </c>
      <c r="G150" s="53">
        <f t="shared" si="7"/>
        <v>0</v>
      </c>
      <c r="H150" s="93"/>
      <c r="I150" s="74"/>
      <c r="J150" s="54"/>
      <c r="K150" s="55"/>
      <c r="L150" s="54"/>
      <c r="M150" s="82"/>
      <c r="N150" s="93"/>
      <c r="O150" s="93">
        <f t="shared" si="5"/>
        <v>0</v>
      </c>
      <c r="P150" s="25">
        <f t="shared" si="6"/>
        <v>0</v>
      </c>
    </row>
    <row r="151" spans="1:16" s="56" customFormat="1" ht="12.75">
      <c r="A151" s="51" t="s">
        <v>95</v>
      </c>
      <c r="B151" s="52"/>
      <c r="C151" s="93">
        <v>0</v>
      </c>
      <c r="D151" s="93">
        <v>0</v>
      </c>
      <c r="E151" s="93">
        <v>0</v>
      </c>
      <c r="F151" s="91">
        <f t="shared" si="4"/>
        <v>0</v>
      </c>
      <c r="G151" s="53">
        <f t="shared" si="7"/>
        <v>0</v>
      </c>
      <c r="H151" s="93">
        <v>0</v>
      </c>
      <c r="I151" s="74">
        <v>0</v>
      </c>
      <c r="J151" s="54" t="s">
        <v>78</v>
      </c>
      <c r="K151" s="55">
        <v>0</v>
      </c>
      <c r="L151" s="54" t="s">
        <v>78</v>
      </c>
      <c r="M151" s="82">
        <v>0</v>
      </c>
      <c r="N151" s="93">
        <v>0</v>
      </c>
      <c r="O151" s="93">
        <f t="shared" si="5"/>
        <v>0</v>
      </c>
      <c r="P151" s="25">
        <f t="shared" si="6"/>
        <v>0</v>
      </c>
    </row>
    <row r="152" spans="1:16" ht="12.75">
      <c r="A152" s="35" t="s">
        <v>70</v>
      </c>
      <c r="B152" s="40" t="s">
        <v>24</v>
      </c>
      <c r="C152" s="91">
        <v>65</v>
      </c>
      <c r="D152" s="91">
        <v>0</v>
      </c>
      <c r="E152" s="91">
        <v>0</v>
      </c>
      <c r="F152" s="91">
        <f t="shared" si="4"/>
        <v>0</v>
      </c>
      <c r="G152" s="25">
        <f t="shared" si="7"/>
        <v>0</v>
      </c>
      <c r="H152" s="91">
        <v>0</v>
      </c>
      <c r="I152" s="72">
        <v>0</v>
      </c>
      <c r="J152" s="47" t="s">
        <v>78</v>
      </c>
      <c r="K152" s="49">
        <v>0</v>
      </c>
      <c r="L152" s="47" t="s">
        <v>78</v>
      </c>
      <c r="M152" s="80">
        <v>0</v>
      </c>
      <c r="N152" s="91">
        <v>0</v>
      </c>
      <c r="O152" s="91">
        <f t="shared" si="5"/>
        <v>0</v>
      </c>
      <c r="P152" s="25">
        <f t="shared" si="6"/>
        <v>0</v>
      </c>
    </row>
    <row r="153" spans="1:16" s="56" customFormat="1" ht="12.75">
      <c r="A153" s="51" t="s">
        <v>28</v>
      </c>
      <c r="B153" s="52"/>
      <c r="C153" s="93"/>
      <c r="D153" s="93"/>
      <c r="E153" s="93"/>
      <c r="F153" s="91">
        <f aca="true" t="shared" si="8" ref="F153:F175">IF(D153&gt;0,D153-E153,)</f>
        <v>0</v>
      </c>
      <c r="G153" s="53">
        <f t="shared" si="7"/>
        <v>0</v>
      </c>
      <c r="H153" s="93"/>
      <c r="I153" s="74"/>
      <c r="J153" s="54"/>
      <c r="K153" s="55"/>
      <c r="L153" s="54"/>
      <c r="M153" s="82"/>
      <c r="N153" s="93"/>
      <c r="O153" s="93">
        <f aca="true" t="shared" si="9" ref="O153:O176">E153-N153</f>
        <v>0</v>
      </c>
      <c r="P153" s="25">
        <f t="shared" si="6"/>
        <v>0</v>
      </c>
    </row>
    <row r="154" spans="1:16" s="56" customFormat="1" ht="12.75">
      <c r="A154" s="51" t="s">
        <v>43</v>
      </c>
      <c r="B154" s="52"/>
      <c r="C154" s="93">
        <v>18</v>
      </c>
      <c r="D154" s="93">
        <v>0</v>
      </c>
      <c r="E154" s="93">
        <v>0</v>
      </c>
      <c r="F154" s="91">
        <f t="shared" si="8"/>
        <v>0</v>
      </c>
      <c r="G154" s="53">
        <f t="shared" si="7"/>
        <v>0</v>
      </c>
      <c r="H154" s="93">
        <v>0</v>
      </c>
      <c r="I154" s="74">
        <v>0</v>
      </c>
      <c r="J154" s="54" t="s">
        <v>78</v>
      </c>
      <c r="K154" s="55">
        <v>0</v>
      </c>
      <c r="L154" s="54" t="s">
        <v>78</v>
      </c>
      <c r="M154" s="82">
        <v>0</v>
      </c>
      <c r="N154" s="93">
        <v>0</v>
      </c>
      <c r="O154" s="93">
        <f t="shared" si="9"/>
        <v>0</v>
      </c>
      <c r="P154" s="25">
        <f t="shared" si="6"/>
        <v>0</v>
      </c>
    </row>
    <row r="155" spans="1:16" ht="15">
      <c r="A155" s="33" t="s">
        <v>156</v>
      </c>
      <c r="B155" s="39"/>
      <c r="C155" s="91"/>
      <c r="D155" s="91"/>
      <c r="E155" s="91"/>
      <c r="F155" s="91">
        <f t="shared" si="8"/>
        <v>0</v>
      </c>
      <c r="G155" s="25">
        <f t="shared" si="7"/>
        <v>0</v>
      </c>
      <c r="H155" s="91"/>
      <c r="I155" s="72"/>
      <c r="J155" s="47"/>
      <c r="K155" s="49"/>
      <c r="L155" s="47"/>
      <c r="M155" s="80"/>
      <c r="N155" s="91"/>
      <c r="O155" s="91">
        <f t="shared" si="9"/>
        <v>0</v>
      </c>
      <c r="P155" s="25">
        <f t="shared" si="6"/>
        <v>0</v>
      </c>
    </row>
    <row r="156" spans="1:16" ht="15">
      <c r="A156" s="33" t="s">
        <v>71</v>
      </c>
      <c r="B156" s="39" t="s">
        <v>24</v>
      </c>
      <c r="C156" s="91">
        <v>292.432</v>
      </c>
      <c r="D156" s="91">
        <v>192.533</v>
      </c>
      <c r="E156" s="91">
        <v>24.5568769</v>
      </c>
      <c r="F156" s="91">
        <f t="shared" si="8"/>
        <v>167.9761231</v>
      </c>
      <c r="G156" s="25">
        <f t="shared" si="7"/>
        <v>12.754632660375105</v>
      </c>
      <c r="H156" s="91">
        <v>3.669812</v>
      </c>
      <c r="I156" s="72">
        <v>17</v>
      </c>
      <c r="J156" s="47" t="s">
        <v>78</v>
      </c>
      <c r="K156" s="49">
        <v>3</v>
      </c>
      <c r="L156" s="47" t="s">
        <v>78</v>
      </c>
      <c r="M156" s="80">
        <v>0</v>
      </c>
      <c r="N156" s="91">
        <v>7.694725099999999</v>
      </c>
      <c r="O156" s="91">
        <f t="shared" si="9"/>
        <v>16.8621518</v>
      </c>
      <c r="P156" s="25">
        <f t="shared" si="6"/>
        <v>319.13910608710376</v>
      </c>
    </row>
    <row r="157" spans="1:16" ht="12.75">
      <c r="A157" s="34" t="s">
        <v>72</v>
      </c>
      <c r="B157" s="21"/>
      <c r="F157" s="91">
        <f t="shared" si="8"/>
        <v>0</v>
      </c>
      <c r="G157" s="25">
        <f t="shared" si="7"/>
        <v>0</v>
      </c>
      <c r="I157" s="73"/>
      <c r="J157" s="47"/>
      <c r="K157" s="50"/>
      <c r="L157" s="47"/>
      <c r="M157" s="81"/>
      <c r="O157" s="91">
        <f t="shared" si="9"/>
        <v>0</v>
      </c>
      <c r="P157" s="25">
        <f t="shared" si="6"/>
        <v>0</v>
      </c>
    </row>
    <row r="158" spans="1:16" ht="12.75">
      <c r="A158" s="35" t="s">
        <v>73</v>
      </c>
      <c r="B158" s="40" t="s">
        <v>24</v>
      </c>
      <c r="C158" s="91">
        <v>24.206</v>
      </c>
      <c r="D158" s="91">
        <v>7.071</v>
      </c>
      <c r="E158" s="91">
        <v>1.914366</v>
      </c>
      <c r="F158" s="91">
        <f t="shared" si="8"/>
        <v>5.1566339999999995</v>
      </c>
      <c r="G158" s="25">
        <f t="shared" si="7"/>
        <v>27.07348324140857</v>
      </c>
      <c r="H158" s="91">
        <v>0.032433</v>
      </c>
      <c r="I158" s="72">
        <v>0</v>
      </c>
      <c r="J158" s="47" t="s">
        <v>78</v>
      </c>
      <c r="K158" s="49">
        <v>2</v>
      </c>
      <c r="L158" s="47" t="s">
        <v>78</v>
      </c>
      <c r="M158" s="80">
        <v>0</v>
      </c>
      <c r="N158" s="91">
        <v>1.331165</v>
      </c>
      <c r="O158" s="91">
        <f t="shared" si="9"/>
        <v>0.5832010000000001</v>
      </c>
      <c r="P158" s="25">
        <f t="shared" si="6"/>
        <v>143.81132316429594</v>
      </c>
    </row>
    <row r="159" spans="1:16" s="56" customFormat="1" ht="12.75">
      <c r="A159" s="51" t="s">
        <v>28</v>
      </c>
      <c r="B159" s="52"/>
      <c r="C159" s="93"/>
      <c r="D159" s="93"/>
      <c r="E159" s="93"/>
      <c r="F159" s="91">
        <f t="shared" si="8"/>
        <v>0</v>
      </c>
      <c r="G159" s="25"/>
      <c r="H159" s="93"/>
      <c r="I159" s="74"/>
      <c r="J159" s="54"/>
      <c r="K159" s="55"/>
      <c r="L159" s="54"/>
      <c r="M159" s="82"/>
      <c r="N159" s="93"/>
      <c r="O159" s="93">
        <f t="shared" si="9"/>
        <v>0</v>
      </c>
      <c r="P159" s="25">
        <f t="shared" si="6"/>
        <v>0</v>
      </c>
    </row>
    <row r="160" spans="1:16" s="56" customFormat="1" ht="12.75">
      <c r="A160" s="51" t="s">
        <v>32</v>
      </c>
      <c r="B160" s="52"/>
      <c r="C160" s="93">
        <v>1.56</v>
      </c>
      <c r="D160" s="93">
        <v>1.562</v>
      </c>
      <c r="E160" s="93">
        <v>0.011937</v>
      </c>
      <c r="F160" s="91">
        <f t="shared" si="8"/>
        <v>1.550063</v>
      </c>
      <c r="G160" s="25">
        <f t="shared" si="7"/>
        <v>0.7642125480153649</v>
      </c>
      <c r="H160" s="93">
        <v>0</v>
      </c>
      <c r="I160" s="74">
        <v>0</v>
      </c>
      <c r="J160" s="54"/>
      <c r="K160" s="55">
        <v>2</v>
      </c>
      <c r="L160" s="54"/>
      <c r="M160" s="82">
        <v>0</v>
      </c>
      <c r="N160" s="93">
        <v>0.009175</v>
      </c>
      <c r="O160" s="93">
        <f t="shared" si="9"/>
        <v>0.002761999999999999</v>
      </c>
      <c r="P160" s="25">
        <f t="shared" si="6"/>
        <v>130.10354223433242</v>
      </c>
    </row>
    <row r="161" spans="1:16" s="56" customFormat="1" ht="12.75">
      <c r="A161" s="51" t="s">
        <v>119</v>
      </c>
      <c r="B161" s="52"/>
      <c r="C161" s="93">
        <v>19.722</v>
      </c>
      <c r="D161" s="93">
        <v>5.207</v>
      </c>
      <c r="E161" s="93">
        <v>1.532589</v>
      </c>
      <c r="F161" s="91">
        <f t="shared" si="8"/>
        <v>3.674411</v>
      </c>
      <c r="G161" s="53">
        <f t="shared" si="7"/>
        <v>29.433243710389863</v>
      </c>
      <c r="H161" s="93">
        <v>0.032433</v>
      </c>
      <c r="I161" s="74">
        <v>0</v>
      </c>
      <c r="J161" s="54" t="s">
        <v>78</v>
      </c>
      <c r="K161" s="55">
        <v>1</v>
      </c>
      <c r="L161" s="54" t="s">
        <v>78</v>
      </c>
      <c r="M161" s="82">
        <v>0</v>
      </c>
      <c r="N161" s="93">
        <v>0.57605</v>
      </c>
      <c r="O161" s="93">
        <f t="shared" si="9"/>
        <v>0.956539</v>
      </c>
      <c r="P161" s="25">
        <f t="shared" si="6"/>
        <v>266.0513844284351</v>
      </c>
    </row>
    <row r="162" spans="1:16" s="56" customFormat="1" ht="12.75">
      <c r="A162" s="51" t="s">
        <v>200</v>
      </c>
      <c r="B162" s="52"/>
      <c r="C162" s="93">
        <v>0.287</v>
      </c>
      <c r="D162" s="93">
        <v>0.302</v>
      </c>
      <c r="E162" s="93">
        <v>0.17493</v>
      </c>
      <c r="F162" s="91">
        <f>IF(D162&gt;0,D162-E162,)</f>
        <v>0.12707</v>
      </c>
      <c r="G162" s="53">
        <f>IF(D162&gt;0,E162*100/D162,)</f>
        <v>57.923841059602644</v>
      </c>
      <c r="H162" s="93">
        <v>0</v>
      </c>
      <c r="I162" s="74">
        <v>0</v>
      </c>
      <c r="J162" s="54"/>
      <c r="K162" s="55">
        <v>0</v>
      </c>
      <c r="L162" s="54"/>
      <c r="M162" s="82">
        <v>0</v>
      </c>
      <c r="N162" s="93">
        <v>0.021945</v>
      </c>
      <c r="O162" s="93">
        <f t="shared" si="9"/>
        <v>0.152985</v>
      </c>
      <c r="P162" s="25">
        <f t="shared" si="6"/>
        <v>797.1291866028707</v>
      </c>
    </row>
    <row r="163" spans="1:16" ht="12.75">
      <c r="A163" s="35" t="s">
        <v>74</v>
      </c>
      <c r="B163" s="40" t="s">
        <v>24</v>
      </c>
      <c r="C163" s="91">
        <v>249.039</v>
      </c>
      <c r="D163" s="91">
        <v>185.182</v>
      </c>
      <c r="E163" s="91">
        <v>22.4626</v>
      </c>
      <c r="F163" s="91">
        <f>IF(D163&gt;0,D163-E163,)</f>
        <v>162.71939999999998</v>
      </c>
      <c r="G163" s="53">
        <f>IF(D163&gt;0,E163*100/D163,)</f>
        <v>12.130012636217343</v>
      </c>
      <c r="H163" s="91">
        <v>3.633901</v>
      </c>
      <c r="I163" s="72">
        <v>17</v>
      </c>
      <c r="J163" s="47" t="s">
        <v>78</v>
      </c>
      <c r="K163" s="49">
        <v>0</v>
      </c>
      <c r="L163" s="47" t="s">
        <v>78</v>
      </c>
      <c r="M163" s="80">
        <v>0</v>
      </c>
      <c r="N163" s="91">
        <v>6.297917999999999</v>
      </c>
      <c r="O163" s="91">
        <f t="shared" si="9"/>
        <v>16.164682</v>
      </c>
      <c r="P163" s="25">
        <f t="shared" si="6"/>
        <v>356.66707632585883</v>
      </c>
    </row>
    <row r="164" spans="1:16" ht="12.75">
      <c r="A164" s="51" t="s">
        <v>28</v>
      </c>
      <c r="B164" s="21"/>
      <c r="F164" s="91">
        <f t="shared" si="8"/>
        <v>0</v>
      </c>
      <c r="G164" s="25">
        <f t="shared" si="7"/>
        <v>0</v>
      </c>
      <c r="I164" s="73"/>
      <c r="J164" s="47"/>
      <c r="K164" s="50"/>
      <c r="L164" s="47"/>
      <c r="M164" s="81"/>
      <c r="O164" s="91">
        <f t="shared" si="9"/>
        <v>0</v>
      </c>
      <c r="P164" s="25">
        <f t="shared" si="6"/>
        <v>0</v>
      </c>
    </row>
    <row r="165" spans="1:16" s="56" customFormat="1" ht="12.75">
      <c r="A165" s="51" t="s">
        <v>119</v>
      </c>
      <c r="B165" s="52"/>
      <c r="C165" s="93">
        <v>24.9</v>
      </c>
      <c r="D165" s="93">
        <v>24.9</v>
      </c>
      <c r="E165" s="93">
        <v>0</v>
      </c>
      <c r="F165" s="91">
        <f t="shared" si="8"/>
        <v>24.9</v>
      </c>
      <c r="G165" s="53">
        <f t="shared" si="7"/>
        <v>0</v>
      </c>
      <c r="H165" s="93">
        <v>0</v>
      </c>
      <c r="I165" s="74">
        <v>0</v>
      </c>
      <c r="J165" s="54" t="s">
        <v>78</v>
      </c>
      <c r="K165" s="55">
        <v>0</v>
      </c>
      <c r="L165" s="54" t="s">
        <v>78</v>
      </c>
      <c r="M165" s="82">
        <v>0</v>
      </c>
      <c r="N165" s="93">
        <v>1.4E-05</v>
      </c>
      <c r="O165" s="93">
        <f t="shared" si="9"/>
        <v>-1.4E-05</v>
      </c>
      <c r="P165" s="25">
        <f t="shared" si="6"/>
        <v>0</v>
      </c>
    </row>
    <row r="166" spans="1:16" s="56" customFormat="1" ht="12.75">
      <c r="A166" s="51" t="s">
        <v>120</v>
      </c>
      <c r="B166" s="52"/>
      <c r="C166" s="93">
        <v>0</v>
      </c>
      <c r="D166" s="93">
        <v>0</v>
      </c>
      <c r="E166" s="93">
        <v>0</v>
      </c>
      <c r="F166" s="91"/>
      <c r="G166" s="53"/>
      <c r="H166" s="93">
        <v>0</v>
      </c>
      <c r="I166" s="74">
        <v>0</v>
      </c>
      <c r="J166" s="54"/>
      <c r="K166" s="55">
        <v>0</v>
      </c>
      <c r="L166" s="54"/>
      <c r="M166" s="82">
        <v>0</v>
      </c>
      <c r="N166" s="93">
        <v>0</v>
      </c>
      <c r="O166" s="93"/>
      <c r="P166" s="25">
        <f t="shared" si="6"/>
        <v>0</v>
      </c>
    </row>
    <row r="167" spans="1:16" s="56" customFormat="1" ht="12.75">
      <c r="A167" s="51" t="s">
        <v>63</v>
      </c>
      <c r="B167" s="52"/>
      <c r="C167" s="93">
        <v>110.915</v>
      </c>
      <c r="D167" s="93">
        <v>0</v>
      </c>
      <c r="E167" s="93">
        <v>0</v>
      </c>
      <c r="F167" s="91">
        <f t="shared" si="8"/>
        <v>0</v>
      </c>
      <c r="G167" s="53">
        <f t="shared" si="7"/>
        <v>0</v>
      </c>
      <c r="H167" s="93">
        <v>0</v>
      </c>
      <c r="I167" s="74">
        <v>0</v>
      </c>
      <c r="J167" s="54"/>
      <c r="K167" s="55">
        <v>0</v>
      </c>
      <c r="L167" s="54"/>
      <c r="M167" s="82">
        <v>0</v>
      </c>
      <c r="N167" s="93">
        <v>0</v>
      </c>
      <c r="O167" s="93">
        <f t="shared" si="9"/>
        <v>0</v>
      </c>
      <c r="P167" s="25">
        <f t="shared" si="6"/>
        <v>0</v>
      </c>
    </row>
    <row r="168" spans="1:16" s="56" customFormat="1" ht="12.75">
      <c r="A168" s="51" t="s">
        <v>59</v>
      </c>
      <c r="B168" s="52"/>
      <c r="C168" s="93">
        <v>113.224</v>
      </c>
      <c r="D168" s="93">
        <v>84.828</v>
      </c>
      <c r="E168" s="93">
        <v>22.28048</v>
      </c>
      <c r="F168" s="91">
        <f t="shared" si="8"/>
        <v>62.547520000000006</v>
      </c>
      <c r="G168" s="53">
        <f t="shared" si="7"/>
        <v>26.265478379780262</v>
      </c>
      <c r="H168" s="93">
        <v>3.633901</v>
      </c>
      <c r="I168" s="74">
        <v>16</v>
      </c>
      <c r="J168" s="54" t="s">
        <v>78</v>
      </c>
      <c r="K168" s="55">
        <v>0</v>
      </c>
      <c r="L168" s="54" t="s">
        <v>78</v>
      </c>
      <c r="M168" s="82">
        <v>0</v>
      </c>
      <c r="N168" s="93">
        <v>6.2966999999999995</v>
      </c>
      <c r="O168" s="93">
        <f t="shared" si="9"/>
        <v>15.983780000000001</v>
      </c>
      <c r="P168" s="25">
        <f t="shared" si="6"/>
        <v>353.8437594295425</v>
      </c>
    </row>
    <row r="169" spans="1:16" ht="12.75">
      <c r="A169" s="51" t="s">
        <v>30</v>
      </c>
      <c r="B169" s="21"/>
      <c r="C169" s="92">
        <v>0</v>
      </c>
      <c r="D169" s="92">
        <v>75.454</v>
      </c>
      <c r="E169" s="92">
        <v>0</v>
      </c>
      <c r="F169" s="91">
        <f t="shared" si="8"/>
        <v>75.454</v>
      </c>
      <c r="G169" s="25">
        <f t="shared" si="7"/>
        <v>0</v>
      </c>
      <c r="H169" s="92">
        <v>0</v>
      </c>
      <c r="I169" s="73">
        <v>0</v>
      </c>
      <c r="J169" s="47"/>
      <c r="K169" s="50">
        <v>0</v>
      </c>
      <c r="L169" s="47"/>
      <c r="M169" s="81">
        <v>0</v>
      </c>
      <c r="N169" s="92">
        <v>0</v>
      </c>
      <c r="O169" s="91">
        <f t="shared" si="9"/>
        <v>0</v>
      </c>
      <c r="P169" s="25">
        <f t="shared" si="6"/>
        <v>0</v>
      </c>
    </row>
    <row r="170" spans="1:16" ht="12.75">
      <c r="A170" s="35" t="s">
        <v>164</v>
      </c>
      <c r="B170" s="21"/>
      <c r="C170" s="92">
        <v>18.907</v>
      </c>
      <c r="D170" s="92">
        <v>0</v>
      </c>
      <c r="E170" s="92">
        <v>0</v>
      </c>
      <c r="F170" s="91">
        <f>IF(D170&gt;0,D170-E170,)</f>
        <v>0</v>
      </c>
      <c r="G170" s="53">
        <f>IF(D170&gt;0,E170*100/D170,)</f>
        <v>0</v>
      </c>
      <c r="H170" s="92">
        <v>0</v>
      </c>
      <c r="I170" s="73">
        <v>0</v>
      </c>
      <c r="J170" s="47"/>
      <c r="K170" s="50">
        <v>0</v>
      </c>
      <c r="L170" s="47"/>
      <c r="M170" s="81">
        <v>0</v>
      </c>
      <c r="N170" s="92">
        <v>0</v>
      </c>
      <c r="O170" s="93">
        <f>E170-N170</f>
        <v>0</v>
      </c>
      <c r="P170" s="25">
        <f>IF(N170&gt;0.001,E170*100/N170,)</f>
        <v>0</v>
      </c>
    </row>
    <row r="171" spans="1:16" ht="12.75">
      <c r="A171" s="51" t="s">
        <v>28</v>
      </c>
      <c r="B171" s="21"/>
      <c r="F171" s="91"/>
      <c r="G171" s="25"/>
      <c r="I171" s="73"/>
      <c r="J171" s="47"/>
      <c r="K171" s="50"/>
      <c r="L171" s="47"/>
      <c r="M171" s="81"/>
      <c r="O171" s="91"/>
      <c r="P171" s="25"/>
    </row>
    <row r="172" spans="1:16" ht="12.75">
      <c r="A172" s="51" t="s">
        <v>68</v>
      </c>
      <c r="B172" s="21"/>
      <c r="C172" s="92">
        <v>18.907</v>
      </c>
      <c r="D172" s="92">
        <v>0</v>
      </c>
      <c r="E172" s="92">
        <v>0</v>
      </c>
      <c r="F172" s="91">
        <f>IF(D172&gt;0,D172-E172,)</f>
        <v>0</v>
      </c>
      <c r="G172" s="53">
        <f>IF(D172&gt;0,E172*100/D172,)</f>
        <v>0</v>
      </c>
      <c r="H172" s="92">
        <v>0</v>
      </c>
      <c r="I172" s="73">
        <v>0</v>
      </c>
      <c r="J172" s="47"/>
      <c r="K172" s="50">
        <v>0</v>
      </c>
      <c r="L172" s="47"/>
      <c r="M172" s="81">
        <v>0</v>
      </c>
      <c r="N172" s="92">
        <v>0</v>
      </c>
      <c r="O172" s="93">
        <f>E172-N172</f>
        <v>0</v>
      </c>
      <c r="P172" s="25">
        <f>IF(N172&gt;0.001,E172*100/N172,)</f>
        <v>0</v>
      </c>
    </row>
    <row r="173" spans="1:16" ht="12.75">
      <c r="A173" s="51"/>
      <c r="B173" s="21"/>
      <c r="F173" s="91"/>
      <c r="G173" s="25"/>
      <c r="I173" s="73"/>
      <c r="J173" s="47"/>
      <c r="K173" s="50"/>
      <c r="L173" s="47"/>
      <c r="M173" s="81"/>
      <c r="O173" s="91"/>
      <c r="P173" s="25">
        <f t="shared" si="6"/>
        <v>0</v>
      </c>
    </row>
    <row r="174" spans="1:16" ht="15.75">
      <c r="A174" s="37" t="s">
        <v>75</v>
      </c>
      <c r="B174" s="21"/>
      <c r="C174" s="91">
        <v>4075.057215</v>
      </c>
      <c r="D174" s="91">
        <v>3545.273996</v>
      </c>
      <c r="E174" s="91">
        <v>594.685498833</v>
      </c>
      <c r="F174" s="91">
        <f t="shared" si="8"/>
        <v>2950.588497167</v>
      </c>
      <c r="G174" s="25">
        <f t="shared" si="7"/>
        <v>16.774034940711534</v>
      </c>
      <c r="H174" s="91">
        <v>18.908342399000002</v>
      </c>
      <c r="I174" s="72">
        <v>116</v>
      </c>
      <c r="J174" s="47" t="s">
        <v>78</v>
      </c>
      <c r="K174" s="49">
        <v>270</v>
      </c>
      <c r="L174" s="47" t="s">
        <v>78</v>
      </c>
      <c r="M174" s="80">
        <v>61</v>
      </c>
      <c r="N174" s="91">
        <v>643.7263091</v>
      </c>
      <c r="O174" s="91">
        <f t="shared" si="9"/>
        <v>-49.04081026699998</v>
      </c>
      <c r="P174" s="25">
        <f>IF(N174&gt;0.001,E174*100/N174,)</f>
        <v>92.38172969261356</v>
      </c>
    </row>
    <row r="175" spans="1:16" ht="12.75">
      <c r="A175" s="34"/>
      <c r="B175" s="21"/>
      <c r="F175" s="91">
        <f t="shared" si="8"/>
        <v>0</v>
      </c>
      <c r="G175" s="25">
        <f t="shared" si="7"/>
        <v>0</v>
      </c>
      <c r="H175" s="142"/>
      <c r="I175" s="144"/>
      <c r="J175" s="145"/>
      <c r="K175" s="146"/>
      <c r="L175" s="145"/>
      <c r="M175" s="147"/>
      <c r="N175" s="143"/>
      <c r="O175" s="91">
        <f t="shared" si="9"/>
        <v>0</v>
      </c>
      <c r="P175" s="25">
        <f>IF(N175&gt;0.001,E175*100/N175,)</f>
        <v>0</v>
      </c>
    </row>
    <row r="176" spans="1:18" s="56" customFormat="1" ht="12.75">
      <c r="A176" s="148" t="s">
        <v>149</v>
      </c>
      <c r="B176" s="52"/>
      <c r="C176" s="141">
        <v>218.381</v>
      </c>
      <c r="D176" s="93">
        <v>185.734</v>
      </c>
      <c r="E176" s="93">
        <v>27.890438</v>
      </c>
      <c r="F176" s="91">
        <f>IF(D176&gt;0,D176-E176,)</f>
        <v>157.84356200000002</v>
      </c>
      <c r="G176" s="25">
        <f t="shared" si="7"/>
        <v>15.016334112225008</v>
      </c>
      <c r="H176" s="93">
        <v>3.633901</v>
      </c>
      <c r="I176" s="74">
        <v>16</v>
      </c>
      <c r="J176" s="54" t="s">
        <v>78</v>
      </c>
      <c r="K176" s="55">
        <v>0</v>
      </c>
      <c r="L176" s="54" t="s">
        <v>78</v>
      </c>
      <c r="M176" s="82">
        <v>0</v>
      </c>
      <c r="N176" s="93">
        <v>12.77897</v>
      </c>
      <c r="O176" s="91">
        <f t="shared" si="9"/>
        <v>15.111468</v>
      </c>
      <c r="P176" s="25">
        <f>IF(N176&gt;0.001,E176*100/N176,)</f>
        <v>218.2526291242565</v>
      </c>
      <c r="Q176" s="121"/>
      <c r="R176" s="92"/>
    </row>
    <row r="177" spans="1:18" s="56" customFormat="1" ht="12.75">
      <c r="A177" s="148" t="s">
        <v>150</v>
      </c>
      <c r="B177" s="52"/>
      <c r="C177" s="141">
        <v>55.99</v>
      </c>
      <c r="D177" s="93">
        <v>75.454</v>
      </c>
      <c r="E177" s="93">
        <v>0.17754</v>
      </c>
      <c r="F177" s="91">
        <f>IF(D177&gt;0,D177-E177,)</f>
        <v>75.27646</v>
      </c>
      <c r="G177" s="25">
        <f>IF(D177&gt;0,E177*100/D177,)</f>
        <v>0.23529567683621813</v>
      </c>
      <c r="H177" s="93">
        <v>0.02865</v>
      </c>
      <c r="I177" s="74">
        <v>0</v>
      </c>
      <c r="J177" s="54" t="s">
        <v>78</v>
      </c>
      <c r="K177" s="55">
        <v>1</v>
      </c>
      <c r="L177" s="54" t="s">
        <v>78</v>
      </c>
      <c r="M177" s="82">
        <v>0</v>
      </c>
      <c r="N177" s="93">
        <v>0.002233</v>
      </c>
      <c r="O177" s="91">
        <f>E177-N177</f>
        <v>0.175307</v>
      </c>
      <c r="P177" s="25">
        <f>IF(N177&gt;0.001,E177*100/N177,)</f>
        <v>7950.738916256158</v>
      </c>
      <c r="Q177" s="121"/>
      <c r="R177" s="92"/>
    </row>
    <row r="178" spans="1:18" s="56" customFormat="1" ht="12.75" customHeight="1" hidden="1">
      <c r="A178" s="148"/>
      <c r="B178" s="52"/>
      <c r="C178" s="141"/>
      <c r="D178" s="93"/>
      <c r="E178" s="93"/>
      <c r="F178" s="91"/>
      <c r="G178" s="25"/>
      <c r="H178" s="93"/>
      <c r="I178" s="74"/>
      <c r="J178" s="54"/>
      <c r="K178" s="55"/>
      <c r="L178" s="54"/>
      <c r="M178" s="82"/>
      <c r="N178" s="93"/>
      <c r="O178" s="91"/>
      <c r="P178" s="25"/>
      <c r="Q178" s="121"/>
      <c r="R178" s="92"/>
    </row>
    <row r="179" spans="1:18" s="56" customFormat="1" ht="12.75" customHeight="1" hidden="1">
      <c r="A179" s="148"/>
      <c r="B179" s="52"/>
      <c r="C179" s="141"/>
      <c r="D179" s="93"/>
      <c r="E179" s="93"/>
      <c r="F179" s="91"/>
      <c r="G179" s="25"/>
      <c r="H179" s="93"/>
      <c r="I179" s="74"/>
      <c r="J179" s="54"/>
      <c r="K179" s="55"/>
      <c r="L179" s="54"/>
      <c r="M179" s="82"/>
      <c r="N179" s="93"/>
      <c r="O179" s="91"/>
      <c r="P179" s="25"/>
      <c r="Q179" s="121"/>
      <c r="R179" s="92"/>
    </row>
    <row r="180" spans="1:18" s="56" customFormat="1" ht="12.75" customHeight="1" hidden="1">
      <c r="A180" s="148"/>
      <c r="B180" s="52"/>
      <c r="C180" s="141"/>
      <c r="D180" s="93"/>
      <c r="E180" s="93"/>
      <c r="F180" s="91"/>
      <c r="G180" s="25"/>
      <c r="H180" s="93"/>
      <c r="I180" s="74"/>
      <c r="J180" s="54"/>
      <c r="K180" s="55"/>
      <c r="L180" s="54"/>
      <c r="M180" s="82"/>
      <c r="N180" s="93"/>
      <c r="O180" s="91"/>
      <c r="P180" s="25"/>
      <c r="Q180" s="121"/>
      <c r="R180" s="92"/>
    </row>
    <row r="181" spans="1:18" s="56" customFormat="1" ht="12.75" customHeight="1" hidden="1">
      <c r="A181" s="148"/>
      <c r="B181" s="52"/>
      <c r="C181" s="141"/>
      <c r="D181" s="93"/>
      <c r="E181" s="93"/>
      <c r="F181" s="91"/>
      <c r="G181" s="25"/>
      <c r="H181" s="93"/>
      <c r="I181" s="74"/>
      <c r="J181" s="54"/>
      <c r="K181" s="55"/>
      <c r="L181" s="54"/>
      <c r="M181" s="82"/>
      <c r="N181" s="93"/>
      <c r="O181" s="91"/>
      <c r="P181" s="25"/>
      <c r="Q181" s="121"/>
      <c r="R181" s="92"/>
    </row>
    <row r="182" spans="1:18" s="56" customFormat="1" ht="12.75" customHeight="1" hidden="1">
      <c r="A182" s="148"/>
      <c r="B182" s="52"/>
      <c r="C182" s="141"/>
      <c r="D182" s="93"/>
      <c r="E182" s="93"/>
      <c r="F182" s="91"/>
      <c r="G182" s="25"/>
      <c r="H182" s="93"/>
      <c r="I182" s="74"/>
      <c r="J182" s="54"/>
      <c r="K182" s="55"/>
      <c r="L182" s="54"/>
      <c r="M182" s="82"/>
      <c r="N182" s="93"/>
      <c r="O182" s="91"/>
      <c r="P182" s="25"/>
      <c r="Q182" s="121"/>
      <c r="R182" s="92"/>
    </row>
    <row r="183" spans="1:18" s="56" customFormat="1" ht="12.75" customHeight="1" hidden="1">
      <c r="A183" s="148"/>
      <c r="B183" s="52"/>
      <c r="C183" s="141"/>
      <c r="D183" s="93"/>
      <c r="E183" s="93"/>
      <c r="F183" s="91"/>
      <c r="G183" s="25"/>
      <c r="H183" s="93"/>
      <c r="I183" s="74"/>
      <c r="J183" s="54"/>
      <c r="K183" s="55"/>
      <c r="L183" s="54"/>
      <c r="M183" s="82"/>
      <c r="N183" s="93"/>
      <c r="O183" s="91"/>
      <c r="P183" s="25"/>
      <c r="Q183" s="121"/>
      <c r="R183" s="92"/>
    </row>
    <row r="184" spans="1:18" s="56" customFormat="1" ht="12.75" customHeight="1" hidden="1">
      <c r="A184" s="148"/>
      <c r="B184" s="52"/>
      <c r="C184" s="141"/>
      <c r="D184" s="93"/>
      <c r="E184" s="93"/>
      <c r="F184" s="91"/>
      <c r="G184" s="25"/>
      <c r="H184" s="93"/>
      <c r="I184" s="74"/>
      <c r="J184" s="54"/>
      <c r="K184" s="55"/>
      <c r="L184" s="54"/>
      <c r="M184" s="82"/>
      <c r="N184" s="93"/>
      <c r="O184" s="91"/>
      <c r="P184" s="25"/>
      <c r="Q184" s="121"/>
      <c r="R184" s="92"/>
    </row>
    <row r="185" spans="1:18" s="56" customFormat="1" ht="12.75" customHeight="1" hidden="1">
      <c r="A185" s="148"/>
      <c r="B185" s="52"/>
      <c r="C185" s="141"/>
      <c r="D185" s="93"/>
      <c r="E185" s="93"/>
      <c r="F185" s="91"/>
      <c r="G185" s="25"/>
      <c r="H185" s="93"/>
      <c r="I185" s="74"/>
      <c r="J185" s="54"/>
      <c r="K185" s="55"/>
      <c r="L185" s="54"/>
      <c r="M185" s="82"/>
      <c r="N185" s="93"/>
      <c r="O185" s="91"/>
      <c r="P185" s="25"/>
      <c r="Q185" s="121"/>
      <c r="R185" s="92"/>
    </row>
    <row r="186" spans="1:16" ht="12.75" customHeight="1" hidden="1">
      <c r="A186" s="4" t="s">
        <v>151</v>
      </c>
      <c r="C186" s="92">
        <v>1781.3</v>
      </c>
      <c r="D186" s="92">
        <v>1786.5</v>
      </c>
      <c r="E186" s="92">
        <v>342.157588433</v>
      </c>
      <c r="F186" s="91">
        <f>IF(D186&gt;0,D186-E186,)</f>
        <v>1444.342411567</v>
      </c>
      <c r="G186" s="25">
        <f>IF(D186&gt;0,E186*100/D186,)</f>
        <v>19.15239789717324</v>
      </c>
      <c r="H186" s="92">
        <v>11.456712599000001</v>
      </c>
      <c r="I186" s="75">
        <v>70</v>
      </c>
      <c r="K186" s="43">
        <v>66</v>
      </c>
      <c r="M186" s="83">
        <v>13</v>
      </c>
      <c r="N186" s="92">
        <v>366.237566</v>
      </c>
      <c r="O186" s="91">
        <f>E186-N186</f>
        <v>-24.079977567000014</v>
      </c>
      <c r="P186" s="25">
        <f aca="true" t="shared" si="10" ref="P186:P200">IF(N186&gt;0.001,E186*100/N186,)</f>
        <v>93.42503888118347</v>
      </c>
    </row>
    <row r="187" spans="1:16" ht="12.75" customHeight="1" hidden="1">
      <c r="A187" s="4" t="s">
        <v>152</v>
      </c>
      <c r="C187" s="92">
        <v>500.632357</v>
      </c>
      <c r="D187" s="92">
        <v>472.29361</v>
      </c>
      <c r="E187" s="92">
        <v>60.561981</v>
      </c>
      <c r="F187" s="91">
        <f>IF(D187&gt;0,D187-E187,)</f>
        <v>411.731629</v>
      </c>
      <c r="G187" s="25">
        <f>IF(D187&gt;0,E187*100/D187,)</f>
        <v>12.822951595724534</v>
      </c>
      <c r="H187" s="92">
        <v>1.2430409999999998</v>
      </c>
      <c r="I187" s="75">
        <v>4</v>
      </c>
      <c r="K187" s="43">
        <v>79</v>
      </c>
      <c r="M187" s="83">
        <v>14</v>
      </c>
      <c r="N187" s="92">
        <v>58.749033000000004</v>
      </c>
      <c r="O187" s="91">
        <f>E187-N187</f>
        <v>1.8129479999999987</v>
      </c>
      <c r="P187" s="25">
        <f t="shared" si="10"/>
        <v>103.08591972909579</v>
      </c>
    </row>
    <row r="188" spans="1:16" ht="12.75" customHeight="1" hidden="1">
      <c r="A188" s="4" t="s">
        <v>80</v>
      </c>
      <c r="C188" s="92">
        <v>409.94</v>
      </c>
      <c r="D188" s="92">
        <v>387.313</v>
      </c>
      <c r="E188" s="92">
        <v>56.881724000000006</v>
      </c>
      <c r="F188" s="91">
        <f aca="true" t="shared" si="11" ref="F188:F233">IF(D188&gt;0,D188-E188,)</f>
        <v>330.43127599999997</v>
      </c>
      <c r="G188" s="25">
        <f aca="true" t="shared" si="12" ref="G188:G233">IF(D188&gt;0,E188*100/D188,)</f>
        <v>14.686241876725028</v>
      </c>
      <c r="H188" s="92">
        <v>0.6215040000000001</v>
      </c>
      <c r="I188" s="75">
        <v>3</v>
      </c>
      <c r="K188" s="43">
        <v>5</v>
      </c>
      <c r="M188" s="83">
        <v>1</v>
      </c>
      <c r="N188" s="92">
        <v>61.133947</v>
      </c>
      <c r="O188" s="91">
        <f aca="true" t="shared" si="13" ref="O188:O233">E188-N188</f>
        <v>-4.252222999999994</v>
      </c>
      <c r="P188" s="25">
        <f t="shared" si="10"/>
        <v>93.04441605905146</v>
      </c>
    </row>
    <row r="189" spans="1:16" ht="12.75" customHeight="1" hidden="1">
      <c r="A189" s="4" t="s">
        <v>81</v>
      </c>
      <c r="C189" s="92">
        <v>83.102</v>
      </c>
      <c r="D189" s="92">
        <v>78.712</v>
      </c>
      <c r="E189" s="92">
        <v>10.514646</v>
      </c>
      <c r="F189" s="91">
        <f t="shared" si="11"/>
        <v>68.197354</v>
      </c>
      <c r="G189" s="25">
        <f t="shared" si="12"/>
        <v>13.358377375749567</v>
      </c>
      <c r="H189" s="92">
        <v>0.144248</v>
      </c>
      <c r="I189" s="75">
        <v>2</v>
      </c>
      <c r="K189" s="43">
        <v>23</v>
      </c>
      <c r="M189" s="83">
        <v>12</v>
      </c>
      <c r="N189" s="92">
        <v>14.410623</v>
      </c>
      <c r="O189" s="91">
        <f t="shared" si="13"/>
        <v>-3.8959769999999985</v>
      </c>
      <c r="P189" s="25">
        <f t="shared" si="10"/>
        <v>72.96454844457453</v>
      </c>
    </row>
    <row r="190" spans="1:16" ht="12.75" customHeight="1" hidden="1">
      <c r="A190" s="4" t="s">
        <v>83</v>
      </c>
      <c r="C190" s="92">
        <v>104.79010000000001</v>
      </c>
      <c r="D190" s="92">
        <v>101.015</v>
      </c>
      <c r="E190" s="92">
        <v>5.0026409</v>
      </c>
      <c r="F190" s="91">
        <f t="shared" si="11"/>
        <v>96.0123591</v>
      </c>
      <c r="G190" s="25">
        <f t="shared" si="12"/>
        <v>4.952374300846409</v>
      </c>
      <c r="H190" s="92">
        <v>0.08335200000000001</v>
      </c>
      <c r="I190" s="75">
        <v>0</v>
      </c>
      <c r="K190" s="43">
        <v>32</v>
      </c>
      <c r="M190" s="83">
        <v>2</v>
      </c>
      <c r="N190" s="92">
        <v>6.249188</v>
      </c>
      <c r="O190" s="91">
        <f t="shared" si="13"/>
        <v>-1.2465471</v>
      </c>
      <c r="P190" s="25">
        <f t="shared" si="10"/>
        <v>80.05265484091693</v>
      </c>
    </row>
    <row r="191" spans="1:16" ht="12.75" customHeight="1" hidden="1">
      <c r="A191" s="4" t="s">
        <v>82</v>
      </c>
      <c r="C191" s="92">
        <v>14.208</v>
      </c>
      <c r="D191" s="92">
        <v>13.944</v>
      </c>
      <c r="E191" s="92">
        <v>2.1246196</v>
      </c>
      <c r="F191" s="91">
        <f t="shared" si="11"/>
        <v>11.8193804</v>
      </c>
      <c r="G191" s="25">
        <f t="shared" si="12"/>
        <v>15.236801491681009</v>
      </c>
      <c r="H191" s="92">
        <v>0.03738880000000001</v>
      </c>
      <c r="I191" s="75">
        <v>0</v>
      </c>
      <c r="K191" s="43">
        <v>14</v>
      </c>
      <c r="M191" s="83">
        <v>0</v>
      </c>
      <c r="N191" s="92">
        <v>2.298001</v>
      </c>
      <c r="O191" s="91">
        <f t="shared" si="13"/>
        <v>-0.17338140000000024</v>
      </c>
      <c r="P191" s="25">
        <f t="shared" si="10"/>
        <v>92.45512077670983</v>
      </c>
    </row>
    <row r="192" spans="1:16" ht="12.75" customHeight="1" hidden="1">
      <c r="A192" s="51" t="s">
        <v>141</v>
      </c>
      <c r="C192" s="92">
        <v>41</v>
      </c>
      <c r="D192" s="92">
        <v>42.792</v>
      </c>
      <c r="E192" s="92">
        <v>0.559548</v>
      </c>
      <c r="F192" s="91">
        <f>IF(D192&gt;0,D192-E192,)</f>
        <v>42.232452</v>
      </c>
      <c r="G192" s="25">
        <f>IF(D192&gt;0,E192*100/D192,)</f>
        <v>1.3075995513180034</v>
      </c>
      <c r="H192" s="92">
        <v>0.019915</v>
      </c>
      <c r="I192" s="75">
        <v>0</v>
      </c>
      <c r="K192" s="43">
        <v>1</v>
      </c>
      <c r="M192" s="83">
        <v>0</v>
      </c>
      <c r="N192" s="92">
        <v>0.007168</v>
      </c>
      <c r="O192" s="91">
        <f>E192-N192</f>
        <v>0.5523800000000001</v>
      </c>
      <c r="P192" s="25">
        <f t="shared" si="10"/>
        <v>7806.1941964285725</v>
      </c>
    </row>
    <row r="193" spans="1:16" ht="12.75" customHeight="1" hidden="1">
      <c r="A193" s="51" t="s">
        <v>144</v>
      </c>
      <c r="C193" s="92">
        <v>59.493</v>
      </c>
      <c r="D193" s="92">
        <v>48.626</v>
      </c>
      <c r="E193" s="92">
        <v>4.851618</v>
      </c>
      <c r="F193" s="91">
        <f>IF(D193&gt;0,D193-E193,)</f>
        <v>43.774381999999996</v>
      </c>
      <c r="G193" s="25">
        <f>IF(D193&gt;0,E193*100/D193,)</f>
        <v>9.977415374491015</v>
      </c>
      <c r="H193" s="92">
        <v>0.13388999999999998</v>
      </c>
      <c r="I193" s="75">
        <v>3</v>
      </c>
      <c r="K193" s="43">
        <v>36</v>
      </c>
      <c r="M193" s="83">
        <v>1</v>
      </c>
      <c r="N193" s="92">
        <v>2.876347</v>
      </c>
      <c r="O193" s="91">
        <f>E193-N193</f>
        <v>1.9752710000000002</v>
      </c>
      <c r="P193" s="25">
        <f t="shared" si="10"/>
        <v>168.67290351268468</v>
      </c>
    </row>
    <row r="194" spans="1:16" ht="12.75" customHeight="1" hidden="1">
      <c r="A194" s="51" t="s">
        <v>157</v>
      </c>
      <c r="C194" s="92">
        <v>23.32</v>
      </c>
      <c r="D194" s="92">
        <v>22.51</v>
      </c>
      <c r="E194" s="92">
        <v>5.159982</v>
      </c>
      <c r="F194" s="91">
        <f>IF(D194&gt;0,D194-E194,)</f>
        <v>17.350018000000002</v>
      </c>
      <c r="G194" s="25">
        <f>IF(D194&gt;0,E194*100/D194,)</f>
        <v>22.923065304309194</v>
      </c>
      <c r="H194" s="92">
        <v>0.095624</v>
      </c>
      <c r="I194" s="75">
        <v>0</v>
      </c>
      <c r="K194" s="43">
        <v>7</v>
      </c>
      <c r="M194" s="83">
        <v>2</v>
      </c>
      <c r="N194" s="92">
        <v>2.3862449999999997</v>
      </c>
      <c r="O194" s="91">
        <f>E194-N194</f>
        <v>2.7737370000000006</v>
      </c>
      <c r="P194" s="25">
        <f t="shared" si="10"/>
        <v>216.23856728877382</v>
      </c>
    </row>
    <row r="195" spans="1:16" ht="12.75" customHeight="1" hidden="1">
      <c r="A195" s="51" t="s">
        <v>142</v>
      </c>
      <c r="C195" s="92">
        <v>55.428</v>
      </c>
      <c r="D195" s="92">
        <v>53.055</v>
      </c>
      <c r="E195" s="92">
        <v>6.676454</v>
      </c>
      <c r="F195" s="91">
        <f>IF(D195&gt;0,D195-E195,)</f>
        <v>46.378546</v>
      </c>
      <c r="G195" s="25">
        <f>IF(D195&gt;0,E195*100/D195,)</f>
        <v>12.584024125907078</v>
      </c>
      <c r="H195" s="92">
        <v>0.102544</v>
      </c>
      <c r="I195" s="75">
        <v>0</v>
      </c>
      <c r="K195" s="43">
        <v>6</v>
      </c>
      <c r="M195" s="83">
        <v>2</v>
      </c>
      <c r="N195" s="92">
        <v>7.485176999999999</v>
      </c>
      <c r="O195" s="91">
        <f>E195-N195</f>
        <v>-0.8087229999999996</v>
      </c>
      <c r="P195" s="25">
        <f t="shared" si="10"/>
        <v>89.19567299477355</v>
      </c>
    </row>
    <row r="196" spans="1:16" ht="12.75" customHeight="1" hidden="1">
      <c r="A196" s="51" t="s">
        <v>143</v>
      </c>
      <c r="C196" s="92">
        <v>110.749</v>
      </c>
      <c r="D196" s="92">
        <v>110</v>
      </c>
      <c r="E196" s="92">
        <v>0.021131</v>
      </c>
      <c r="F196" s="91">
        <f>IF(D196&gt;0,D196-E196,)</f>
        <v>109.978869</v>
      </c>
      <c r="G196" s="25">
        <f>IF(D196&gt;0,E196*100/D196,)</f>
        <v>0.01921</v>
      </c>
      <c r="H196" s="92">
        <v>0</v>
      </c>
      <c r="I196" s="75">
        <v>0</v>
      </c>
      <c r="K196" s="43">
        <v>0</v>
      </c>
      <c r="M196" s="83">
        <v>0</v>
      </c>
      <c r="N196" s="92">
        <v>0.330424</v>
      </c>
      <c r="O196" s="91">
        <f>E196-N196</f>
        <v>-0.309293</v>
      </c>
      <c r="P196" s="25">
        <f t="shared" si="10"/>
        <v>6.395116577488318</v>
      </c>
    </row>
    <row r="197" spans="1:16" s="115" customFormat="1" ht="12.75" customHeight="1" hidden="1">
      <c r="A197" s="131" t="s">
        <v>104</v>
      </c>
      <c r="C197" s="116">
        <v>22.5</v>
      </c>
      <c r="D197" s="116">
        <v>22.5</v>
      </c>
      <c r="E197" s="116">
        <v>0.00014399999999999998</v>
      </c>
      <c r="F197" s="134"/>
      <c r="G197" s="121"/>
      <c r="H197" s="116">
        <v>0</v>
      </c>
      <c r="I197" s="117">
        <v>0</v>
      </c>
      <c r="J197" s="118"/>
      <c r="K197" s="119">
        <v>0</v>
      </c>
      <c r="L197" s="118"/>
      <c r="M197" s="120">
        <v>0</v>
      </c>
      <c r="N197" s="116">
        <v>0.00426</v>
      </c>
      <c r="O197" s="134">
        <f t="shared" si="13"/>
        <v>-0.004116</v>
      </c>
      <c r="P197" s="121">
        <f t="shared" si="10"/>
        <v>3.3802816901408446</v>
      </c>
    </row>
    <row r="198" spans="1:16" s="115" customFormat="1" ht="12.75" customHeight="1" hidden="1">
      <c r="A198" s="114" t="s">
        <v>121</v>
      </c>
      <c r="C198" s="116">
        <v>30.062</v>
      </c>
      <c r="D198" s="116">
        <v>31.219</v>
      </c>
      <c r="E198" s="116">
        <v>1.6882469</v>
      </c>
      <c r="F198" s="91">
        <f t="shared" si="11"/>
        <v>29.530753100000002</v>
      </c>
      <c r="G198" s="25">
        <f t="shared" si="12"/>
        <v>5.407754572535955</v>
      </c>
      <c r="H198" s="116">
        <v>0.024030000000000003</v>
      </c>
      <c r="I198" s="117">
        <v>0</v>
      </c>
      <c r="J198" s="118"/>
      <c r="K198" s="119">
        <v>10</v>
      </c>
      <c r="L198" s="118"/>
      <c r="M198" s="120">
        <v>1</v>
      </c>
      <c r="N198" s="116">
        <v>1.470277</v>
      </c>
      <c r="O198" s="91">
        <f t="shared" si="13"/>
        <v>0.21796989999999994</v>
      </c>
      <c r="P198" s="121">
        <f t="shared" si="10"/>
        <v>114.82509078221315</v>
      </c>
    </row>
    <row r="199" spans="1:16" s="115" customFormat="1" ht="12.75" customHeight="1" hidden="1">
      <c r="A199" s="114" t="s">
        <v>122</v>
      </c>
      <c r="C199" s="116">
        <v>324.45</v>
      </c>
      <c r="D199" s="116">
        <v>281.959</v>
      </c>
      <c r="E199" s="116">
        <v>52.595378</v>
      </c>
      <c r="F199" s="91">
        <f t="shared" si="11"/>
        <v>229.36362200000002</v>
      </c>
      <c r="G199" s="25">
        <f t="shared" si="12"/>
        <v>18.653555304139964</v>
      </c>
      <c r="H199" s="116">
        <v>0.584934</v>
      </c>
      <c r="I199" s="117">
        <v>3</v>
      </c>
      <c r="J199" s="118"/>
      <c r="K199" s="119">
        <v>4</v>
      </c>
      <c r="L199" s="118"/>
      <c r="M199" s="120">
        <v>0</v>
      </c>
      <c r="N199" s="116">
        <v>55.506358</v>
      </c>
      <c r="O199" s="91">
        <f t="shared" si="13"/>
        <v>-2.910980000000002</v>
      </c>
      <c r="P199" s="121">
        <f t="shared" si="10"/>
        <v>94.75559178283685</v>
      </c>
    </row>
    <row r="200" spans="1:16" s="115" customFormat="1" ht="12.75" customHeight="1" hidden="1">
      <c r="A200" s="114" t="s">
        <v>123</v>
      </c>
      <c r="C200" s="116">
        <v>55.99</v>
      </c>
      <c r="D200" s="116">
        <v>0</v>
      </c>
      <c r="E200" s="116">
        <v>0.17754</v>
      </c>
      <c r="F200" s="91">
        <f t="shared" si="11"/>
        <v>0</v>
      </c>
      <c r="G200" s="25">
        <f t="shared" si="12"/>
        <v>0</v>
      </c>
      <c r="H200" s="116">
        <v>0.02865</v>
      </c>
      <c r="I200" s="117">
        <v>0</v>
      </c>
      <c r="J200" s="118"/>
      <c r="K200" s="119">
        <v>1</v>
      </c>
      <c r="L200" s="118"/>
      <c r="M200" s="120">
        <v>0</v>
      </c>
      <c r="N200" s="116">
        <v>0.002238</v>
      </c>
      <c r="O200" s="91">
        <f t="shared" si="13"/>
        <v>0.175302</v>
      </c>
      <c r="P200" s="121">
        <f t="shared" si="10"/>
        <v>7932.975871313673</v>
      </c>
    </row>
    <row r="201" spans="1:16" s="115" customFormat="1" ht="12.75" customHeight="1" hidden="1">
      <c r="A201" s="114"/>
      <c r="C201" s="116"/>
      <c r="D201" s="116"/>
      <c r="E201" s="116"/>
      <c r="F201" s="91">
        <f t="shared" si="11"/>
        <v>0</v>
      </c>
      <c r="G201" s="25">
        <f t="shared" si="12"/>
        <v>0</v>
      </c>
      <c r="H201" s="116"/>
      <c r="I201" s="117"/>
      <c r="J201" s="118"/>
      <c r="K201" s="119"/>
      <c r="L201" s="118"/>
      <c r="M201" s="120"/>
      <c r="N201" s="116"/>
      <c r="O201" s="91">
        <f t="shared" si="13"/>
        <v>0</v>
      </c>
      <c r="P201" s="121"/>
    </row>
    <row r="202" spans="1:17" ht="12.75" customHeight="1" hidden="1">
      <c r="A202" s="51" t="s">
        <v>124</v>
      </c>
      <c r="C202" s="92">
        <v>1073.2</v>
      </c>
      <c r="D202" s="92">
        <v>1071.2</v>
      </c>
      <c r="E202" s="92">
        <v>305.97301003300004</v>
      </c>
      <c r="F202" s="91">
        <f t="shared" si="11"/>
        <v>765.226989967</v>
      </c>
      <c r="G202" s="25">
        <f t="shared" si="12"/>
        <v>28.563574498973114</v>
      </c>
      <c r="H202" s="92">
        <v>10.516996599</v>
      </c>
      <c r="I202" s="75">
        <v>69</v>
      </c>
      <c r="K202" s="43">
        <v>52</v>
      </c>
      <c r="M202" s="83">
        <v>4</v>
      </c>
      <c r="N202" s="92">
        <v>325.544895</v>
      </c>
      <c r="O202" s="91">
        <f t="shared" si="13"/>
        <v>-19.57188496699996</v>
      </c>
      <c r="P202" s="25">
        <f aca="true" t="shared" si="14" ref="P202:P233">IF(N202&gt;0.001,E202*100/N202,)</f>
        <v>93.98796133264509</v>
      </c>
      <c r="Q202" s="121"/>
    </row>
    <row r="203" spans="1:17" ht="12.75" customHeight="1" hidden="1">
      <c r="A203" s="51" t="s">
        <v>125</v>
      </c>
      <c r="C203" s="92">
        <v>270</v>
      </c>
      <c r="D203" s="92">
        <v>269.8</v>
      </c>
      <c r="E203" s="92">
        <v>180.59885073</v>
      </c>
      <c r="F203" s="91">
        <f t="shared" si="11"/>
        <v>89.20114927</v>
      </c>
      <c r="G203" s="25">
        <f t="shared" si="12"/>
        <v>66.93804697183099</v>
      </c>
      <c r="H203" s="92">
        <v>2.587999739</v>
      </c>
      <c r="I203" s="75">
        <v>25</v>
      </c>
      <c r="K203" s="43">
        <v>12</v>
      </c>
      <c r="M203" s="83">
        <v>1</v>
      </c>
      <c r="N203" s="92">
        <v>258.66305900000003</v>
      </c>
      <c r="O203" s="91">
        <f t="shared" si="13"/>
        <v>-78.06420827000002</v>
      </c>
      <c r="P203" s="25">
        <f t="shared" si="14"/>
        <v>69.82011711614375</v>
      </c>
      <c r="Q203" s="121"/>
    </row>
    <row r="204" spans="1:17" ht="12.75" customHeight="1" hidden="1">
      <c r="A204" s="51" t="s">
        <v>126</v>
      </c>
      <c r="C204" s="92">
        <v>348</v>
      </c>
      <c r="D204" s="92">
        <v>347.1</v>
      </c>
      <c r="E204" s="92">
        <v>1.945248</v>
      </c>
      <c r="F204" s="91">
        <f t="shared" si="11"/>
        <v>345.15475200000003</v>
      </c>
      <c r="G204" s="25">
        <f t="shared" si="12"/>
        <v>0.560428694900605</v>
      </c>
      <c r="H204" s="92">
        <v>0.279671</v>
      </c>
      <c r="I204" s="75">
        <v>3</v>
      </c>
      <c r="K204" s="43">
        <v>5</v>
      </c>
      <c r="M204" s="83">
        <v>0</v>
      </c>
      <c r="N204" s="92">
        <v>7.539599</v>
      </c>
      <c r="O204" s="91">
        <f t="shared" si="13"/>
        <v>-5.594351</v>
      </c>
      <c r="P204" s="25">
        <f t="shared" si="14"/>
        <v>25.80041723704404</v>
      </c>
      <c r="Q204" s="121"/>
    </row>
    <row r="205" spans="1:17" ht="12.75" customHeight="1" hidden="1">
      <c r="A205" s="51" t="s">
        <v>127</v>
      </c>
      <c r="C205" s="92">
        <v>348</v>
      </c>
      <c r="D205" s="92">
        <v>347.1</v>
      </c>
      <c r="E205" s="92">
        <v>88.29154430300001</v>
      </c>
      <c r="F205" s="91"/>
      <c r="G205" s="25"/>
      <c r="H205" s="92">
        <v>7.64932586</v>
      </c>
      <c r="I205" s="75">
        <v>43</v>
      </c>
      <c r="K205" s="43">
        <v>35</v>
      </c>
      <c r="M205" s="83">
        <v>3</v>
      </c>
      <c r="N205" s="92">
        <v>41.749197</v>
      </c>
      <c r="O205" s="91">
        <f t="shared" si="13"/>
        <v>46.54234730300001</v>
      </c>
      <c r="P205" s="25">
        <f t="shared" si="14"/>
        <v>211.48082034487993</v>
      </c>
      <c r="Q205" s="121"/>
    </row>
    <row r="206" spans="1:17" ht="12.75" customHeight="1" hidden="1">
      <c r="A206" s="51" t="s">
        <v>128</v>
      </c>
      <c r="C206" s="92">
        <v>107.2</v>
      </c>
      <c r="D206" s="92">
        <v>107.2</v>
      </c>
      <c r="E206" s="92">
        <v>35.137367</v>
      </c>
      <c r="F206" s="91">
        <f t="shared" si="11"/>
        <v>72.062633</v>
      </c>
      <c r="G206" s="25">
        <f t="shared" si="12"/>
        <v>32.77739458955224</v>
      </c>
      <c r="H206" s="92">
        <v>0</v>
      </c>
      <c r="I206" s="75">
        <v>0</v>
      </c>
      <c r="K206" s="43">
        <v>0</v>
      </c>
      <c r="M206" s="83">
        <v>0</v>
      </c>
      <c r="N206" s="92">
        <v>17.593040000000002</v>
      </c>
      <c r="O206" s="91">
        <f t="shared" si="13"/>
        <v>17.544326999999996</v>
      </c>
      <c r="P206" s="25">
        <f t="shared" si="14"/>
        <v>199.72311209432817</v>
      </c>
      <c r="Q206" s="121"/>
    </row>
    <row r="207" spans="1:17" ht="12.75" customHeight="1" hidden="1">
      <c r="A207" s="51" t="s">
        <v>129</v>
      </c>
      <c r="C207" s="92">
        <v>488.9</v>
      </c>
      <c r="D207" s="92">
        <v>491.5</v>
      </c>
      <c r="E207" s="92">
        <v>15.407960999999998</v>
      </c>
      <c r="F207" s="91">
        <f t="shared" si="11"/>
        <v>476.092039</v>
      </c>
      <c r="G207" s="25">
        <f t="shared" si="12"/>
        <v>3.134885249237029</v>
      </c>
      <c r="H207" s="92">
        <v>0.189326</v>
      </c>
      <c r="I207" s="75">
        <v>0</v>
      </c>
      <c r="K207" s="43">
        <v>2</v>
      </c>
      <c r="M207" s="83">
        <v>5</v>
      </c>
      <c r="N207" s="92">
        <v>12.5061</v>
      </c>
      <c r="O207" s="91">
        <f t="shared" si="13"/>
        <v>2.9018609999999985</v>
      </c>
      <c r="P207" s="25">
        <f t="shared" si="14"/>
        <v>123.20356466044569</v>
      </c>
      <c r="Q207" s="121"/>
    </row>
    <row r="208" spans="1:17" ht="12.75" customHeight="1" hidden="1">
      <c r="A208" s="51" t="s">
        <v>130</v>
      </c>
      <c r="C208" s="92">
        <v>392.8</v>
      </c>
      <c r="D208" s="92">
        <v>399.8</v>
      </c>
      <c r="E208" s="92">
        <v>1.1933019999999999</v>
      </c>
      <c r="F208" s="91">
        <f t="shared" si="11"/>
        <v>398.606698</v>
      </c>
      <c r="G208" s="25">
        <f t="shared" si="12"/>
        <v>0.2984747373686843</v>
      </c>
      <c r="H208" s="92">
        <v>0</v>
      </c>
      <c r="I208" s="75">
        <v>0</v>
      </c>
      <c r="K208" s="43">
        <v>0</v>
      </c>
      <c r="M208" s="83">
        <v>0</v>
      </c>
      <c r="N208" s="92">
        <v>1.154793</v>
      </c>
      <c r="O208" s="91">
        <f t="shared" si="13"/>
        <v>0.038508999999999904</v>
      </c>
      <c r="P208" s="25">
        <f t="shared" si="14"/>
        <v>103.33471020347369</v>
      </c>
      <c r="Q208" s="121"/>
    </row>
    <row r="209" spans="1:17" ht="12.75" customHeight="1" hidden="1">
      <c r="A209" s="51" t="s">
        <v>131</v>
      </c>
      <c r="C209" s="92">
        <v>8.9</v>
      </c>
      <c r="D209" s="92">
        <v>12.6</v>
      </c>
      <c r="E209" s="92">
        <v>0.686626</v>
      </c>
      <c r="F209" s="91">
        <f t="shared" si="11"/>
        <v>11.913374</v>
      </c>
      <c r="G209" s="25">
        <f t="shared" si="12"/>
        <v>5.449412698412698</v>
      </c>
      <c r="H209" s="92">
        <v>0</v>
      </c>
      <c r="I209" s="75">
        <v>0</v>
      </c>
      <c r="K209" s="43">
        <v>0</v>
      </c>
      <c r="M209" s="83">
        <v>0</v>
      </c>
      <c r="N209" s="92">
        <v>0.08043</v>
      </c>
      <c r="O209" s="91">
        <f t="shared" si="13"/>
        <v>0.606196</v>
      </c>
      <c r="P209" s="25">
        <f t="shared" si="14"/>
        <v>853.6938953126942</v>
      </c>
      <c r="Q209" s="121"/>
    </row>
    <row r="210" spans="1:17" ht="12.75" customHeight="1" hidden="1">
      <c r="A210" s="51" t="s">
        <v>132</v>
      </c>
      <c r="C210" s="92">
        <v>87.2</v>
      </c>
      <c r="D210" s="92">
        <v>79.1</v>
      </c>
      <c r="E210" s="92">
        <v>13.528032999999999</v>
      </c>
      <c r="F210" s="91">
        <f t="shared" si="11"/>
        <v>65.571967</v>
      </c>
      <c r="G210" s="25">
        <f t="shared" si="12"/>
        <v>17.102443742098608</v>
      </c>
      <c r="H210" s="92">
        <v>0.189326</v>
      </c>
      <c r="I210" s="75">
        <v>0</v>
      </c>
      <c r="K210" s="43">
        <v>2</v>
      </c>
      <c r="M210" s="83">
        <v>5</v>
      </c>
      <c r="N210" s="92">
        <v>11.270877</v>
      </c>
      <c r="O210" s="91">
        <f t="shared" si="13"/>
        <v>2.2571559999999984</v>
      </c>
      <c r="P210" s="25">
        <f t="shared" si="14"/>
        <v>120.02644514708126</v>
      </c>
      <c r="Q210" s="121"/>
    </row>
    <row r="211" spans="1:17" ht="12.75" customHeight="1" hidden="1">
      <c r="A211" s="51" t="s">
        <v>133</v>
      </c>
      <c r="C211" s="92">
        <v>107.8</v>
      </c>
      <c r="D211" s="92">
        <v>97.9</v>
      </c>
      <c r="E211" s="92">
        <v>8.0605354</v>
      </c>
      <c r="F211" s="91">
        <f t="shared" si="11"/>
        <v>89.83946460000001</v>
      </c>
      <c r="G211" s="25">
        <f t="shared" si="12"/>
        <v>8.233437589376914</v>
      </c>
      <c r="H211" s="92">
        <v>0.679237</v>
      </c>
      <c r="I211" s="75">
        <v>1</v>
      </c>
      <c r="K211" s="43">
        <v>9</v>
      </c>
      <c r="M211" s="83">
        <v>3</v>
      </c>
      <c r="N211" s="92">
        <v>17.968437</v>
      </c>
      <c r="O211" s="91">
        <f t="shared" si="13"/>
        <v>-9.907901600000002</v>
      </c>
      <c r="P211" s="25">
        <f t="shared" si="14"/>
        <v>44.85941320327415</v>
      </c>
      <c r="Q211" s="121"/>
    </row>
    <row r="212" spans="1:17" ht="12.75" customHeight="1" hidden="1">
      <c r="A212" s="51" t="s">
        <v>134</v>
      </c>
      <c r="C212" s="92">
        <v>93.9</v>
      </c>
      <c r="D212" s="92">
        <v>104.4</v>
      </c>
      <c r="E212" s="92">
        <v>8.850299999999999</v>
      </c>
      <c r="F212" s="91">
        <f t="shared" si="11"/>
        <v>95.5497</v>
      </c>
      <c r="G212" s="25">
        <f t="shared" si="12"/>
        <v>8.47729885057471</v>
      </c>
      <c r="H212" s="92">
        <v>0.07115300000000001</v>
      </c>
      <c r="I212" s="75">
        <v>0</v>
      </c>
      <c r="K212" s="43">
        <v>3</v>
      </c>
      <c r="M212" s="83">
        <v>1</v>
      </c>
      <c r="N212" s="92">
        <v>8.966957</v>
      </c>
      <c r="O212" s="91">
        <f t="shared" si="13"/>
        <v>-0.11665700000000179</v>
      </c>
      <c r="P212" s="25">
        <f t="shared" si="14"/>
        <v>98.69903468924852</v>
      </c>
      <c r="Q212" s="121"/>
    </row>
    <row r="213" spans="1:16" s="130" customFormat="1" ht="12.75" customHeight="1" hidden="1">
      <c r="A213" s="122" t="s">
        <v>135</v>
      </c>
      <c r="B213" s="123"/>
      <c r="C213" s="124">
        <v>152.96</v>
      </c>
      <c r="D213" s="124">
        <v>155.8</v>
      </c>
      <c r="E213" s="124">
        <v>18.107729</v>
      </c>
      <c r="F213" s="124">
        <f t="shared" si="11"/>
        <v>137.692271</v>
      </c>
      <c r="G213" s="125">
        <f t="shared" si="12"/>
        <v>11.622419127086006</v>
      </c>
      <c r="H213" s="124">
        <v>0.560695</v>
      </c>
      <c r="I213" s="126">
        <v>1</v>
      </c>
      <c r="J213" s="127" t="s">
        <v>78</v>
      </c>
      <c r="K213" s="128">
        <v>32</v>
      </c>
      <c r="L213" s="127" t="s">
        <v>78</v>
      </c>
      <c r="M213" s="129">
        <v>10</v>
      </c>
      <c r="N213" s="124">
        <v>15.359049</v>
      </c>
      <c r="O213" s="124">
        <f t="shared" si="13"/>
        <v>2.7486799999999985</v>
      </c>
      <c r="P213" s="125">
        <f t="shared" si="14"/>
        <v>117.89616010730872</v>
      </c>
    </row>
    <row r="214" spans="1:16" s="130" customFormat="1" ht="12.75" customHeight="1" hidden="1">
      <c r="A214" s="122" t="s">
        <v>136</v>
      </c>
      <c r="B214" s="123"/>
      <c r="C214" s="124">
        <v>0</v>
      </c>
      <c r="D214" s="124">
        <v>0</v>
      </c>
      <c r="E214" s="124">
        <v>0.484468</v>
      </c>
      <c r="F214" s="124">
        <f t="shared" si="11"/>
        <v>0</v>
      </c>
      <c r="G214" s="125">
        <f t="shared" si="12"/>
        <v>0</v>
      </c>
      <c r="H214" s="124">
        <v>0.012033</v>
      </c>
      <c r="I214" s="126">
        <v>0</v>
      </c>
      <c r="J214" s="127"/>
      <c r="K214" s="128">
        <v>12</v>
      </c>
      <c r="L214" s="127"/>
      <c r="M214" s="129">
        <v>2</v>
      </c>
      <c r="N214" s="124">
        <v>0.21045599999999998</v>
      </c>
      <c r="O214" s="124">
        <f t="shared" si="13"/>
        <v>0.27401200000000003</v>
      </c>
      <c r="P214" s="125">
        <f t="shared" si="14"/>
        <v>230.1991865283005</v>
      </c>
    </row>
    <row r="215" spans="1:16" s="130" customFormat="1" ht="12.75" customHeight="1" hidden="1">
      <c r="A215" s="122" t="s">
        <v>137</v>
      </c>
      <c r="B215" s="123"/>
      <c r="C215" s="124">
        <v>2</v>
      </c>
      <c r="D215" s="124">
        <v>0</v>
      </c>
      <c r="E215" s="124">
        <v>0</v>
      </c>
      <c r="F215" s="124">
        <f t="shared" si="11"/>
        <v>0</v>
      </c>
      <c r="G215" s="125">
        <f t="shared" si="12"/>
        <v>0</v>
      </c>
      <c r="H215" s="124">
        <v>0</v>
      </c>
      <c r="I215" s="126">
        <v>0</v>
      </c>
      <c r="J215" s="127"/>
      <c r="K215" s="128">
        <v>0</v>
      </c>
      <c r="L215" s="127"/>
      <c r="M215" s="129">
        <v>0</v>
      </c>
      <c r="N215" s="124">
        <v>0</v>
      </c>
      <c r="O215" s="124">
        <f t="shared" si="13"/>
        <v>0</v>
      </c>
      <c r="P215" s="125">
        <f t="shared" si="14"/>
        <v>0</v>
      </c>
    </row>
    <row r="216" spans="1:16" ht="12.75" customHeight="1" hidden="1">
      <c r="A216" s="122" t="s">
        <v>165</v>
      </c>
      <c r="B216" s="123"/>
      <c r="C216" s="124">
        <v>1781.3</v>
      </c>
      <c r="D216" s="124">
        <v>1786.5</v>
      </c>
      <c r="E216" s="124">
        <v>342.157588433</v>
      </c>
      <c r="F216" s="124">
        <f t="shared" si="11"/>
        <v>1444.342411567</v>
      </c>
      <c r="G216" s="125">
        <f t="shared" si="12"/>
        <v>19.15239789717324</v>
      </c>
      <c r="H216" s="124">
        <v>11.456712599000001</v>
      </c>
      <c r="I216" s="126">
        <v>70</v>
      </c>
      <c r="J216" s="127"/>
      <c r="K216" s="128">
        <v>66</v>
      </c>
      <c r="L216" s="127"/>
      <c r="M216" s="129">
        <v>13</v>
      </c>
      <c r="N216" s="124">
        <v>366.237566</v>
      </c>
      <c r="O216" s="124">
        <f t="shared" si="13"/>
        <v>-24.079977567000014</v>
      </c>
      <c r="P216" s="125">
        <f t="shared" si="14"/>
        <v>93.42503888118347</v>
      </c>
    </row>
    <row r="217" spans="1:16" ht="12.75" customHeight="1" hidden="1">
      <c r="A217" s="122" t="s">
        <v>166</v>
      </c>
      <c r="B217" s="123"/>
      <c r="C217" s="124">
        <v>81.155</v>
      </c>
      <c r="D217" s="124">
        <v>76.73</v>
      </c>
      <c r="E217" s="124">
        <v>9.66122</v>
      </c>
      <c r="F217" s="124">
        <f t="shared" si="11"/>
        <v>67.06878</v>
      </c>
      <c r="G217" s="125">
        <f t="shared" si="12"/>
        <v>12.591189886615405</v>
      </c>
      <c r="H217" s="124">
        <v>0.135596</v>
      </c>
      <c r="I217" s="126">
        <v>1</v>
      </c>
      <c r="J217" s="127"/>
      <c r="K217" s="128">
        <v>13</v>
      </c>
      <c r="L217" s="127"/>
      <c r="M217" s="129">
        <v>10</v>
      </c>
      <c r="N217" s="124">
        <v>13.599962</v>
      </c>
      <c r="O217" s="124">
        <f t="shared" si="13"/>
        <v>-3.9387419999999995</v>
      </c>
      <c r="P217" s="125">
        <f t="shared" si="14"/>
        <v>71.03858084309354</v>
      </c>
    </row>
    <row r="218" spans="1:16" ht="12.75" customHeight="1" hidden="1">
      <c r="A218" s="122" t="s">
        <v>167</v>
      </c>
      <c r="B218" s="123"/>
      <c r="C218" s="124">
        <v>84.73010000000001</v>
      </c>
      <c r="D218" s="124">
        <v>80.955</v>
      </c>
      <c r="E218" s="124">
        <v>4.9490239</v>
      </c>
      <c r="F218" s="124">
        <f t="shared" si="11"/>
        <v>76.0059761</v>
      </c>
      <c r="G218" s="125">
        <f t="shared" si="12"/>
        <v>6.11330232845408</v>
      </c>
      <c r="H218" s="124">
        <v>0.079874</v>
      </c>
      <c r="I218" s="126">
        <v>0</v>
      </c>
      <c r="J218" s="127"/>
      <c r="K218" s="128">
        <v>31</v>
      </c>
      <c r="L218" s="127"/>
      <c r="M218" s="129">
        <v>2</v>
      </c>
      <c r="N218" s="124">
        <v>6.249049</v>
      </c>
      <c r="O218" s="124">
        <f t="shared" si="13"/>
        <v>-1.3000251</v>
      </c>
      <c r="P218" s="125">
        <f t="shared" si="14"/>
        <v>79.19643292923452</v>
      </c>
    </row>
    <row r="219" spans="1:16" ht="12.75" customHeight="1" hidden="1">
      <c r="A219" s="122" t="s">
        <v>168</v>
      </c>
      <c r="B219" s="123"/>
      <c r="C219" s="124">
        <v>0</v>
      </c>
      <c r="D219" s="124">
        <v>0</v>
      </c>
      <c r="E219" s="124">
        <v>89.995865042</v>
      </c>
      <c r="F219" s="124">
        <f t="shared" si="11"/>
        <v>0</v>
      </c>
      <c r="G219" s="125">
        <f t="shared" si="12"/>
        <v>0</v>
      </c>
      <c r="H219" s="124">
        <v>3.30925938</v>
      </c>
      <c r="I219" s="126">
        <v>26</v>
      </c>
      <c r="J219" s="127"/>
      <c r="K219" s="128">
        <v>20</v>
      </c>
      <c r="L219" s="127"/>
      <c r="M219" s="129">
        <v>0</v>
      </c>
      <c r="N219" s="124">
        <v>98.69232000000001</v>
      </c>
      <c r="O219" s="124">
        <f t="shared" si="13"/>
        <v>-8.696454958000004</v>
      </c>
      <c r="P219" s="125">
        <f t="shared" si="14"/>
        <v>91.18831641813668</v>
      </c>
    </row>
    <row r="220" spans="1:16" ht="12.75" customHeight="1" hidden="1">
      <c r="A220" s="122" t="s">
        <v>169</v>
      </c>
      <c r="B220" s="123"/>
      <c r="C220" s="124">
        <v>0</v>
      </c>
      <c r="D220" s="124">
        <v>0</v>
      </c>
      <c r="E220" s="124">
        <v>44.849076999999994</v>
      </c>
      <c r="F220" s="124">
        <f t="shared" si="11"/>
        <v>0</v>
      </c>
      <c r="G220" s="125">
        <f t="shared" si="12"/>
        <v>0</v>
      </c>
      <c r="H220" s="124">
        <v>1.4480350000000002</v>
      </c>
      <c r="I220" s="126">
        <v>7</v>
      </c>
      <c r="J220" s="127"/>
      <c r="K220" s="128">
        <v>7</v>
      </c>
      <c r="L220" s="127"/>
      <c r="M220" s="129">
        <v>3</v>
      </c>
      <c r="N220" s="124">
        <v>53.384174</v>
      </c>
      <c r="O220" s="124">
        <f t="shared" si="13"/>
        <v>-8.535097000000007</v>
      </c>
      <c r="P220" s="125">
        <f t="shared" si="14"/>
        <v>84.01193394881412</v>
      </c>
    </row>
    <row r="221" spans="1:16" ht="12.75" customHeight="1" hidden="1">
      <c r="A221" s="122" t="s">
        <v>170</v>
      </c>
      <c r="B221" s="123"/>
      <c r="C221" s="124">
        <v>0</v>
      </c>
      <c r="D221" s="124">
        <v>0</v>
      </c>
      <c r="E221" s="124">
        <v>126.982933</v>
      </c>
      <c r="F221" s="124">
        <f t="shared" si="11"/>
        <v>0</v>
      </c>
      <c r="G221" s="125">
        <f t="shared" si="12"/>
        <v>0</v>
      </c>
      <c r="H221" s="124">
        <v>4.163876</v>
      </c>
      <c r="I221" s="126">
        <v>22</v>
      </c>
      <c r="J221" s="127"/>
      <c r="K221" s="128">
        <v>18</v>
      </c>
      <c r="L221" s="127"/>
      <c r="M221" s="129">
        <v>1</v>
      </c>
      <c r="N221" s="124">
        <v>129.628706</v>
      </c>
      <c r="O221" s="124">
        <f t="shared" si="13"/>
        <v>-2.6457729999999913</v>
      </c>
      <c r="P221" s="125">
        <f t="shared" si="14"/>
        <v>97.95896057158822</v>
      </c>
    </row>
    <row r="222" spans="1:16" ht="12.75" customHeight="1" hidden="1">
      <c r="A222" s="122" t="s">
        <v>171</v>
      </c>
      <c r="B222" s="123"/>
      <c r="C222" s="124">
        <v>0</v>
      </c>
      <c r="D222" s="124">
        <v>0</v>
      </c>
      <c r="E222" s="124">
        <v>5.2389087</v>
      </c>
      <c r="F222" s="124">
        <f t="shared" si="11"/>
        <v>0</v>
      </c>
      <c r="G222" s="125">
        <f t="shared" si="12"/>
        <v>0</v>
      </c>
      <c r="H222" s="124">
        <v>0.1358386</v>
      </c>
      <c r="I222" s="126">
        <v>2</v>
      </c>
      <c r="J222" s="127"/>
      <c r="K222" s="128">
        <v>1</v>
      </c>
      <c r="L222" s="127"/>
      <c r="M222" s="129">
        <v>0</v>
      </c>
      <c r="N222" s="124">
        <v>8.041823</v>
      </c>
      <c r="O222" s="124">
        <f t="shared" si="13"/>
        <v>-2.802914300000001</v>
      </c>
      <c r="P222" s="125">
        <f t="shared" si="14"/>
        <v>65.14578473065123</v>
      </c>
    </row>
    <row r="223" spans="1:16" ht="12.75" customHeight="1" hidden="1">
      <c r="A223" s="122" t="s">
        <v>172</v>
      </c>
      <c r="B223" s="123"/>
      <c r="C223" s="124">
        <v>0</v>
      </c>
      <c r="D223" s="124">
        <v>0</v>
      </c>
      <c r="E223" s="124">
        <v>38.906226290999996</v>
      </c>
      <c r="F223" s="124">
        <f t="shared" si="11"/>
        <v>0</v>
      </c>
      <c r="G223" s="125">
        <f t="shared" si="12"/>
        <v>0</v>
      </c>
      <c r="H223" s="124">
        <v>1.459987619</v>
      </c>
      <c r="I223" s="126">
        <v>12</v>
      </c>
      <c r="J223" s="127"/>
      <c r="K223" s="128">
        <v>6</v>
      </c>
      <c r="L223" s="127"/>
      <c r="M223" s="129">
        <v>0</v>
      </c>
      <c r="N223" s="124">
        <v>35.797872000000005</v>
      </c>
      <c r="O223" s="124">
        <f t="shared" si="13"/>
        <v>3.1083542909999906</v>
      </c>
      <c r="P223" s="125">
        <f t="shared" si="14"/>
        <v>108.68307001879884</v>
      </c>
    </row>
    <row r="224" spans="1:16" ht="12.75" customHeight="1" hidden="1">
      <c r="A224" s="122" t="s">
        <v>173</v>
      </c>
      <c r="B224" s="123"/>
      <c r="C224" s="124">
        <v>0</v>
      </c>
      <c r="D224" s="124">
        <v>0</v>
      </c>
      <c r="E224" s="124">
        <v>0.972811</v>
      </c>
      <c r="F224" s="124">
        <f t="shared" si="11"/>
        <v>0</v>
      </c>
      <c r="G224" s="125">
        <f t="shared" si="12"/>
        <v>0</v>
      </c>
      <c r="H224" s="124">
        <v>0</v>
      </c>
      <c r="I224" s="126">
        <v>0</v>
      </c>
      <c r="J224" s="127"/>
      <c r="K224" s="128">
        <v>0</v>
      </c>
      <c r="L224" s="127"/>
      <c r="M224" s="129">
        <v>0</v>
      </c>
      <c r="N224" s="124">
        <v>0.415605</v>
      </c>
      <c r="O224" s="124">
        <f t="shared" si="13"/>
        <v>0.557206</v>
      </c>
      <c r="P224" s="125">
        <f t="shared" si="14"/>
        <v>234.07105304315394</v>
      </c>
    </row>
    <row r="225" spans="1:16" ht="12.75" customHeight="1" hidden="1">
      <c r="A225" s="122" t="s">
        <v>174</v>
      </c>
      <c r="B225" s="123"/>
      <c r="C225" s="124">
        <v>0</v>
      </c>
      <c r="D225" s="124">
        <v>0</v>
      </c>
      <c r="E225" s="124">
        <v>0.31919</v>
      </c>
      <c r="F225" s="124">
        <f t="shared" si="11"/>
        <v>0</v>
      </c>
      <c r="G225" s="125">
        <f t="shared" si="12"/>
        <v>0</v>
      </c>
      <c r="H225" s="124">
        <v>0</v>
      </c>
      <c r="I225" s="126">
        <v>0</v>
      </c>
      <c r="J225" s="127"/>
      <c r="K225" s="128">
        <v>0</v>
      </c>
      <c r="L225" s="127"/>
      <c r="M225" s="129">
        <v>0</v>
      </c>
      <c r="N225" s="124">
        <v>0.189332</v>
      </c>
      <c r="O225" s="124">
        <f t="shared" si="13"/>
        <v>0.12985799999999997</v>
      </c>
      <c r="P225" s="125">
        <f t="shared" si="14"/>
        <v>168.58745484123125</v>
      </c>
    </row>
    <row r="226" spans="1:16" ht="12.75" customHeight="1" hidden="1">
      <c r="A226" s="122" t="s">
        <v>175</v>
      </c>
      <c r="B226" s="123"/>
      <c r="C226" s="124">
        <v>0</v>
      </c>
      <c r="D226" s="124">
        <v>0</v>
      </c>
      <c r="E226" s="124">
        <v>14.113202</v>
      </c>
      <c r="F226" s="124">
        <f t="shared" si="11"/>
        <v>0</v>
      </c>
      <c r="G226" s="125">
        <f t="shared" si="12"/>
        <v>0</v>
      </c>
      <c r="H226" s="124">
        <v>0.189326</v>
      </c>
      <c r="I226" s="126">
        <v>0</v>
      </c>
      <c r="J226" s="127"/>
      <c r="K226" s="128">
        <v>2</v>
      </c>
      <c r="L226" s="127"/>
      <c r="M226" s="129">
        <v>5</v>
      </c>
      <c r="N226" s="124">
        <v>11.184412</v>
      </c>
      <c r="O226" s="124">
        <f t="shared" si="13"/>
        <v>2.9287899999999993</v>
      </c>
      <c r="P226" s="125">
        <f t="shared" si="14"/>
        <v>126.18635651118717</v>
      </c>
    </row>
    <row r="227" spans="1:16" ht="12.75" customHeight="1" hidden="1">
      <c r="A227" s="122" t="s">
        <v>176</v>
      </c>
      <c r="B227" s="123"/>
      <c r="C227" s="124">
        <v>0</v>
      </c>
      <c r="D227" s="124">
        <v>0</v>
      </c>
      <c r="E227" s="124">
        <v>0</v>
      </c>
      <c r="F227" s="124">
        <f t="shared" si="11"/>
        <v>0</v>
      </c>
      <c r="G227" s="125">
        <f t="shared" si="12"/>
        <v>0</v>
      </c>
      <c r="H227" s="124">
        <v>0</v>
      </c>
      <c r="I227" s="126">
        <v>0</v>
      </c>
      <c r="J227" s="127"/>
      <c r="K227" s="128">
        <v>0</v>
      </c>
      <c r="L227" s="127"/>
      <c r="M227" s="129">
        <v>0</v>
      </c>
      <c r="N227" s="124">
        <v>0</v>
      </c>
      <c r="O227" s="124">
        <f t="shared" si="13"/>
        <v>0</v>
      </c>
      <c r="P227" s="125">
        <f t="shared" si="14"/>
        <v>0</v>
      </c>
    </row>
    <row r="228" spans="1:16" ht="12.75" customHeight="1" hidden="1">
      <c r="A228" s="122" t="s">
        <v>177</v>
      </c>
      <c r="B228" s="123"/>
      <c r="C228" s="124">
        <v>0</v>
      </c>
      <c r="D228" s="124">
        <v>0</v>
      </c>
      <c r="E228" s="124">
        <v>0.002758</v>
      </c>
      <c r="F228" s="124">
        <f t="shared" si="11"/>
        <v>0</v>
      </c>
      <c r="G228" s="125">
        <f t="shared" si="12"/>
        <v>0</v>
      </c>
      <c r="H228" s="124">
        <v>0</v>
      </c>
      <c r="I228" s="126">
        <v>0</v>
      </c>
      <c r="J228" s="127"/>
      <c r="K228" s="128">
        <v>0</v>
      </c>
      <c r="L228" s="127"/>
      <c r="M228" s="129">
        <v>0</v>
      </c>
      <c r="N228" s="124">
        <v>0.716751</v>
      </c>
      <c r="O228" s="124">
        <f t="shared" si="13"/>
        <v>-0.713993</v>
      </c>
      <c r="P228" s="125">
        <f t="shared" si="14"/>
        <v>0.38479192913578075</v>
      </c>
    </row>
    <row r="229" spans="1:16" ht="12.75" customHeight="1" hidden="1">
      <c r="A229" s="122" t="s">
        <v>178</v>
      </c>
      <c r="B229" s="123"/>
      <c r="C229" s="124">
        <v>0</v>
      </c>
      <c r="D229" s="124">
        <v>0</v>
      </c>
      <c r="E229" s="124">
        <v>0.8240664000000001</v>
      </c>
      <c r="F229" s="124">
        <f t="shared" si="11"/>
        <v>0</v>
      </c>
      <c r="G229" s="125">
        <f t="shared" si="12"/>
        <v>0</v>
      </c>
      <c r="H229" s="124">
        <v>0.071342</v>
      </c>
      <c r="I229" s="126">
        <v>1</v>
      </c>
      <c r="J229" s="127"/>
      <c r="K229" s="128">
        <v>0</v>
      </c>
      <c r="L229" s="127"/>
      <c r="M229" s="129">
        <v>0</v>
      </c>
      <c r="N229" s="124">
        <v>1.748624</v>
      </c>
      <c r="O229" s="124">
        <f t="shared" si="13"/>
        <v>-0.9245575999999999</v>
      </c>
      <c r="P229" s="125">
        <f t="shared" si="14"/>
        <v>47.126563515083866</v>
      </c>
    </row>
    <row r="230" spans="1:16" ht="12.75" customHeight="1" hidden="1">
      <c r="A230" s="122" t="s">
        <v>179</v>
      </c>
      <c r="B230" s="123"/>
      <c r="C230" s="124">
        <v>0</v>
      </c>
      <c r="D230" s="124">
        <v>0</v>
      </c>
      <c r="E230" s="124">
        <v>12.368735000000001</v>
      </c>
      <c r="F230" s="124">
        <f t="shared" si="11"/>
        <v>0</v>
      </c>
      <c r="G230" s="125">
        <f t="shared" si="12"/>
        <v>0</v>
      </c>
      <c r="H230" s="124">
        <v>0.48752</v>
      </c>
      <c r="I230" s="126">
        <v>0</v>
      </c>
      <c r="J230" s="127"/>
      <c r="K230" s="128">
        <v>8</v>
      </c>
      <c r="L230" s="127"/>
      <c r="M230" s="129">
        <v>4</v>
      </c>
      <c r="N230" s="124">
        <v>21.678835</v>
      </c>
      <c r="O230" s="124">
        <f t="shared" si="13"/>
        <v>-9.310099999999998</v>
      </c>
      <c r="P230" s="125">
        <f t="shared" si="14"/>
        <v>57.05442658703755</v>
      </c>
    </row>
    <row r="231" spans="1:16" ht="12.75" customHeight="1" hidden="1">
      <c r="A231" s="122" t="s">
        <v>180</v>
      </c>
      <c r="B231" s="123"/>
      <c r="C231" s="124">
        <v>0</v>
      </c>
      <c r="D231" s="124">
        <v>0</v>
      </c>
      <c r="E231" s="124">
        <v>3.529808</v>
      </c>
      <c r="F231" s="124">
        <f t="shared" si="11"/>
        <v>0</v>
      </c>
      <c r="G231" s="125">
        <f t="shared" si="12"/>
        <v>0</v>
      </c>
      <c r="H231" s="124">
        <v>0.191528</v>
      </c>
      <c r="I231" s="126">
        <v>0</v>
      </c>
      <c r="J231" s="127"/>
      <c r="K231" s="128">
        <v>4</v>
      </c>
      <c r="L231" s="127"/>
      <c r="M231" s="129">
        <v>0</v>
      </c>
      <c r="N231" s="124">
        <v>3.507935</v>
      </c>
      <c r="O231" s="124">
        <f t="shared" si="13"/>
        <v>0.021873000000000253</v>
      </c>
      <c r="P231" s="125">
        <f t="shared" si="14"/>
        <v>100.62352922730895</v>
      </c>
    </row>
    <row r="232" spans="1:16" ht="12.75" customHeight="1" hidden="1">
      <c r="A232" s="122" t="s">
        <v>181</v>
      </c>
      <c r="B232" s="123"/>
      <c r="C232" s="124">
        <v>0</v>
      </c>
      <c r="D232" s="124">
        <v>0</v>
      </c>
      <c r="E232" s="124">
        <v>0</v>
      </c>
      <c r="F232" s="124">
        <f t="shared" si="11"/>
        <v>0</v>
      </c>
      <c r="G232" s="125">
        <f t="shared" si="12"/>
        <v>0</v>
      </c>
      <c r="H232" s="124">
        <v>0</v>
      </c>
      <c r="I232" s="126">
        <v>0</v>
      </c>
      <c r="J232" s="127"/>
      <c r="K232" s="128">
        <v>0</v>
      </c>
      <c r="L232" s="127"/>
      <c r="M232" s="129">
        <v>0</v>
      </c>
      <c r="N232" s="124">
        <v>0</v>
      </c>
      <c r="O232" s="124">
        <f t="shared" si="13"/>
        <v>0</v>
      </c>
      <c r="P232" s="125">
        <f t="shared" si="14"/>
        <v>0</v>
      </c>
    </row>
    <row r="233" spans="1:16" ht="12.75" customHeight="1" hidden="1">
      <c r="A233" s="122" t="s">
        <v>182</v>
      </c>
      <c r="B233" s="123"/>
      <c r="C233" s="124">
        <v>0</v>
      </c>
      <c r="D233" s="124">
        <v>0</v>
      </c>
      <c r="E233" s="124">
        <v>0.188226</v>
      </c>
      <c r="F233" s="124">
        <f t="shared" si="11"/>
        <v>0</v>
      </c>
      <c r="G233" s="125">
        <f t="shared" si="12"/>
        <v>0</v>
      </c>
      <c r="H233" s="124">
        <v>0</v>
      </c>
      <c r="I233" s="126">
        <v>0</v>
      </c>
      <c r="J233" s="127"/>
      <c r="K233" s="128">
        <v>0</v>
      </c>
      <c r="L233" s="127"/>
      <c r="M233" s="129">
        <v>0</v>
      </c>
      <c r="N233" s="124">
        <v>0</v>
      </c>
      <c r="O233" s="124">
        <f t="shared" si="13"/>
        <v>0.188226</v>
      </c>
      <c r="P233" s="125">
        <f t="shared" si="14"/>
        <v>0</v>
      </c>
    </row>
    <row r="234" spans="1:16" ht="12.75" customHeight="1" hidden="1">
      <c r="A234" s="122" t="s">
        <v>183</v>
      </c>
      <c r="B234" s="123"/>
      <c r="C234" s="124">
        <v>1781.3</v>
      </c>
      <c r="D234" s="124">
        <v>1786.5</v>
      </c>
      <c r="E234" s="124">
        <v>342.157588433</v>
      </c>
      <c r="F234" s="124"/>
      <c r="G234" s="125"/>
      <c r="H234" s="124">
        <v>11.456712599000001</v>
      </c>
      <c r="I234" s="126">
        <v>70</v>
      </c>
      <c r="J234" s="127"/>
      <c r="K234" s="128">
        <v>66</v>
      </c>
      <c r="L234" s="127"/>
      <c r="M234" s="129">
        <v>13</v>
      </c>
      <c r="N234" s="124">
        <v>366.237566</v>
      </c>
      <c r="O234" s="124"/>
      <c r="P234" s="125"/>
    </row>
    <row r="235" spans="1:16" ht="12.75" customHeight="1" hidden="1">
      <c r="A235" s="122" t="s">
        <v>184</v>
      </c>
      <c r="B235" s="123"/>
      <c r="C235" s="124">
        <v>499.911357</v>
      </c>
      <c r="D235" s="124">
        <v>472.29361</v>
      </c>
      <c r="E235" s="124">
        <v>60.531432</v>
      </c>
      <c r="F235" s="124"/>
      <c r="G235" s="125"/>
      <c r="H235" s="124">
        <v>1.2430409999999998</v>
      </c>
      <c r="I235" s="126">
        <v>1</v>
      </c>
      <c r="J235" s="127"/>
      <c r="K235" s="128">
        <v>38</v>
      </c>
      <c r="L235" s="127"/>
      <c r="M235" s="129">
        <v>12</v>
      </c>
      <c r="N235" s="124">
        <v>58.151048</v>
      </c>
      <c r="O235" s="124"/>
      <c r="P235" s="125"/>
    </row>
    <row r="236" spans="1:16" ht="12.75" customHeight="1" hidden="1">
      <c r="A236" s="122" t="s">
        <v>185</v>
      </c>
      <c r="B236" s="123"/>
      <c r="C236" s="124">
        <v>353.95</v>
      </c>
      <c r="D236" s="124">
        <v>311.859</v>
      </c>
      <c r="E236" s="124">
        <v>56.704184</v>
      </c>
      <c r="F236" s="124"/>
      <c r="G236" s="125"/>
      <c r="H236" s="124">
        <v>0.592854</v>
      </c>
      <c r="I236" s="126">
        <v>3</v>
      </c>
      <c r="J236" s="127"/>
      <c r="K236" s="128">
        <v>4</v>
      </c>
      <c r="L236" s="127"/>
      <c r="M236" s="129">
        <v>1</v>
      </c>
      <c r="N236" s="124">
        <v>61.131714</v>
      </c>
      <c r="O236" s="124"/>
      <c r="P236" s="125"/>
    </row>
    <row r="237" spans="1:16" ht="12.75" customHeight="1" hidden="1">
      <c r="A237" s="122" t="s">
        <v>186</v>
      </c>
      <c r="B237" s="123"/>
      <c r="C237" s="124">
        <v>104.51010000000001</v>
      </c>
      <c r="D237" s="124">
        <v>100.735</v>
      </c>
      <c r="E237" s="124">
        <v>4.9490239</v>
      </c>
      <c r="F237" s="124"/>
      <c r="G237" s="125"/>
      <c r="H237" s="124">
        <v>0.079874</v>
      </c>
      <c r="I237" s="126">
        <v>0</v>
      </c>
      <c r="J237" s="127"/>
      <c r="K237" s="128">
        <v>31</v>
      </c>
      <c r="L237" s="127"/>
      <c r="M237" s="129">
        <v>2</v>
      </c>
      <c r="N237" s="124">
        <v>6.249049</v>
      </c>
      <c r="O237" s="124"/>
      <c r="P237" s="125"/>
    </row>
    <row r="238" spans="1:16" ht="12.75" customHeight="1" hidden="1">
      <c r="A238" s="122" t="s">
        <v>187</v>
      </c>
      <c r="B238" s="123"/>
      <c r="C238" s="124">
        <v>22.5</v>
      </c>
      <c r="D238" s="124">
        <v>22.5</v>
      </c>
      <c r="E238" s="124">
        <v>0</v>
      </c>
      <c r="F238" s="124"/>
      <c r="G238" s="125"/>
      <c r="H238" s="124">
        <v>0</v>
      </c>
      <c r="I238" s="126">
        <v>0</v>
      </c>
      <c r="J238" s="127"/>
      <c r="K238" s="128">
        <v>0</v>
      </c>
      <c r="L238" s="127"/>
      <c r="M238" s="129">
        <v>0</v>
      </c>
      <c r="N238" s="124">
        <v>0</v>
      </c>
      <c r="O238" s="124"/>
      <c r="P238" s="125"/>
    </row>
    <row r="239" spans="1:16" ht="12.75" customHeight="1" hidden="1">
      <c r="A239" s="122" t="s">
        <v>188</v>
      </c>
      <c r="B239" s="123"/>
      <c r="C239" s="124">
        <v>5.3</v>
      </c>
      <c r="D239" s="124">
        <v>5.6</v>
      </c>
      <c r="E239" s="124">
        <v>0.270017</v>
      </c>
      <c r="F239" s="124"/>
      <c r="G239" s="125"/>
      <c r="H239" s="124">
        <v>0</v>
      </c>
      <c r="I239" s="126">
        <v>0</v>
      </c>
      <c r="J239" s="127"/>
      <c r="K239" s="128">
        <v>0</v>
      </c>
      <c r="L239" s="127"/>
      <c r="M239" s="129">
        <v>0</v>
      </c>
      <c r="N239" s="124">
        <v>0.065679</v>
      </c>
      <c r="O239" s="124"/>
      <c r="P239" s="125"/>
    </row>
    <row r="240" spans="1:16" ht="12.75" customHeight="1" hidden="1">
      <c r="A240" s="122" t="s">
        <v>189</v>
      </c>
      <c r="B240" s="123"/>
      <c r="C240" s="124">
        <v>0</v>
      </c>
      <c r="D240" s="124">
        <v>0.209</v>
      </c>
      <c r="E240" s="124">
        <v>0.00151</v>
      </c>
      <c r="F240" s="124"/>
      <c r="G240" s="125"/>
      <c r="H240" s="124">
        <v>0</v>
      </c>
      <c r="I240" s="126">
        <v>0</v>
      </c>
      <c r="J240" s="127"/>
      <c r="K240" s="128">
        <v>0</v>
      </c>
      <c r="L240" s="127"/>
      <c r="M240" s="129">
        <v>0</v>
      </c>
      <c r="N240" s="124">
        <v>0.00186</v>
      </c>
      <c r="O240" s="124"/>
      <c r="P240" s="125"/>
    </row>
    <row r="241" spans="1:16" ht="12.75" customHeight="1" hidden="1">
      <c r="A241" s="122" t="s">
        <v>190</v>
      </c>
      <c r="B241" s="123"/>
      <c r="C241" s="124">
        <v>1.0151000000000001</v>
      </c>
      <c r="D241" s="124">
        <v>1.25</v>
      </c>
      <c r="E241" s="124">
        <v>0.02837</v>
      </c>
      <c r="F241" s="124"/>
      <c r="G241" s="125"/>
      <c r="H241" s="124">
        <v>0</v>
      </c>
      <c r="I241" s="126">
        <v>0</v>
      </c>
      <c r="J241" s="127"/>
      <c r="K241" s="128">
        <v>0</v>
      </c>
      <c r="L241" s="127"/>
      <c r="M241" s="129">
        <v>0</v>
      </c>
      <c r="N241" s="124">
        <v>0.094936</v>
      </c>
      <c r="O241" s="124"/>
      <c r="P241" s="125"/>
    </row>
    <row r="242" spans="1:16" ht="12.75">
      <c r="A242" s="122" t="s">
        <v>191</v>
      </c>
      <c r="B242" s="123"/>
      <c r="C242" s="124">
        <v>0</v>
      </c>
      <c r="D242" s="124">
        <v>0</v>
      </c>
      <c r="E242" s="124">
        <v>95.064406442</v>
      </c>
      <c r="F242" s="124"/>
      <c r="G242" s="125"/>
      <c r="H242" s="124">
        <v>3.38060138</v>
      </c>
      <c r="I242" s="126">
        <v>27</v>
      </c>
      <c r="J242" s="127"/>
      <c r="K242" s="128">
        <v>20</v>
      </c>
      <c r="L242" s="127"/>
      <c r="M242" s="129">
        <v>0</v>
      </c>
      <c r="N242" s="124">
        <v>102.107726</v>
      </c>
      <c r="O242" s="124"/>
      <c r="P242" s="125"/>
    </row>
    <row r="243" spans="1:16" ht="12.75">
      <c r="A243" s="122" t="s">
        <v>192</v>
      </c>
      <c r="B243" s="123"/>
      <c r="C243" s="124">
        <v>0</v>
      </c>
      <c r="D243" s="124">
        <v>0</v>
      </c>
      <c r="E243" s="124">
        <v>58.13112</v>
      </c>
      <c r="F243" s="124"/>
      <c r="G243" s="125"/>
      <c r="H243" s="124">
        <v>1.9355550000000001</v>
      </c>
      <c r="I243" s="126">
        <v>7</v>
      </c>
      <c r="J243" s="127"/>
      <c r="K243" s="128">
        <v>15</v>
      </c>
      <c r="L243" s="127"/>
      <c r="M243" s="129">
        <v>7</v>
      </c>
      <c r="N243" s="124">
        <v>75.252341</v>
      </c>
      <c r="O243" s="124"/>
      <c r="P243" s="125"/>
    </row>
    <row r="244" spans="1:16" ht="12.75">
      <c r="A244" s="122" t="s">
        <v>193</v>
      </c>
      <c r="B244" s="123"/>
      <c r="C244" s="124">
        <v>0</v>
      </c>
      <c r="D244" s="124">
        <v>0</v>
      </c>
      <c r="E244" s="124">
        <v>144.625943</v>
      </c>
      <c r="F244" s="124"/>
      <c r="G244" s="125"/>
      <c r="H244" s="124">
        <v>4.5447299999999995</v>
      </c>
      <c r="I244" s="126">
        <v>22</v>
      </c>
      <c r="J244" s="127"/>
      <c r="K244" s="128">
        <v>24</v>
      </c>
      <c r="L244" s="127"/>
      <c r="M244" s="129">
        <v>6</v>
      </c>
      <c r="N244" s="124">
        <v>144.321053</v>
      </c>
      <c r="O244" s="124"/>
      <c r="P244" s="125"/>
    </row>
    <row r="245" spans="1:16" ht="12.75">
      <c r="A245" s="122" t="s">
        <v>194</v>
      </c>
      <c r="B245" s="123"/>
      <c r="C245" s="124">
        <v>0</v>
      </c>
      <c r="D245" s="124">
        <v>0</v>
      </c>
      <c r="E245" s="124">
        <v>5.2389087</v>
      </c>
      <c r="F245" s="124"/>
      <c r="G245" s="125"/>
      <c r="H245" s="124">
        <v>0.1358386</v>
      </c>
      <c r="I245" s="126">
        <v>2</v>
      </c>
      <c r="J245" s="127"/>
      <c r="K245" s="128">
        <v>1</v>
      </c>
      <c r="L245" s="127"/>
      <c r="M245" s="129">
        <v>0</v>
      </c>
      <c r="N245" s="124">
        <v>8.041823</v>
      </c>
      <c r="O245" s="124"/>
      <c r="P245" s="125"/>
    </row>
    <row r="246" spans="1:16" ht="12.75">
      <c r="A246" s="122" t="s">
        <v>195</v>
      </c>
      <c r="B246" s="123"/>
      <c r="C246" s="124">
        <v>0</v>
      </c>
      <c r="D246" s="124">
        <v>0</v>
      </c>
      <c r="E246" s="124">
        <v>39.097210291</v>
      </c>
      <c r="F246" s="124"/>
      <c r="G246" s="125"/>
      <c r="H246" s="124">
        <v>1.459987619</v>
      </c>
      <c r="I246" s="126">
        <v>12</v>
      </c>
      <c r="J246" s="127"/>
      <c r="K246" s="128">
        <v>6</v>
      </c>
      <c r="L246" s="127"/>
      <c r="M246" s="129">
        <v>0</v>
      </c>
      <c r="N246" s="124">
        <v>36.514623</v>
      </c>
      <c r="O246" s="124"/>
      <c r="P246" s="125"/>
    </row>
    <row r="247" spans="1:16" ht="12.75">
      <c r="A247" s="122" t="s">
        <v>196</v>
      </c>
      <c r="B247" s="123"/>
      <c r="C247" s="124">
        <v>0</v>
      </c>
      <c r="D247" s="124">
        <v>0</v>
      </c>
      <c r="E247" s="124">
        <v>0</v>
      </c>
      <c r="F247" s="124"/>
      <c r="G247" s="125"/>
      <c r="H247" s="124">
        <v>0</v>
      </c>
      <c r="I247" s="126">
        <v>0</v>
      </c>
      <c r="J247" s="127"/>
      <c r="K247" s="128">
        <v>0</v>
      </c>
      <c r="L247" s="127"/>
      <c r="M247" s="129">
        <v>0</v>
      </c>
      <c r="N247" s="124">
        <v>0</v>
      </c>
      <c r="O247" s="124"/>
      <c r="P247" s="125"/>
    </row>
    <row r="248" spans="1:16" ht="12.75">
      <c r="A248" s="122" t="s">
        <v>197</v>
      </c>
      <c r="B248" s="123"/>
      <c r="C248" s="124">
        <v>0</v>
      </c>
      <c r="D248" s="124">
        <v>0</v>
      </c>
      <c r="E248" s="124">
        <v>0</v>
      </c>
      <c r="F248" s="124"/>
      <c r="G248" s="125"/>
      <c r="H248" s="124">
        <v>0</v>
      </c>
      <c r="I248" s="126">
        <v>0</v>
      </c>
      <c r="J248" s="127"/>
      <c r="K248" s="128">
        <v>0</v>
      </c>
      <c r="L248" s="127"/>
      <c r="M248" s="129">
        <v>0</v>
      </c>
      <c r="N248" s="124">
        <v>0</v>
      </c>
      <c r="O248" s="124"/>
      <c r="P248" s="125"/>
    </row>
  </sheetData>
  <mergeCells count="16">
    <mergeCell ref="I20:M20"/>
    <mergeCell ref="I17:M17"/>
    <mergeCell ref="I18:M18"/>
    <mergeCell ref="I19:M19"/>
    <mergeCell ref="A6:E6"/>
    <mergeCell ref="F6:G6"/>
    <mergeCell ref="D9:M10"/>
    <mergeCell ref="I13:M13"/>
    <mergeCell ref="O9:P9"/>
    <mergeCell ref="I14:M14"/>
    <mergeCell ref="I15:M15"/>
    <mergeCell ref="I16:M16"/>
    <mergeCell ref="O10:P10"/>
    <mergeCell ref="I11:M11"/>
    <mergeCell ref="I12:M12"/>
    <mergeCell ref="O11:P11"/>
  </mergeCells>
  <printOptions horizontalCentered="1"/>
  <pageMargins left="0.5905511811023623" right="0.5905511811023623" top="0.1968503937007874" bottom="0.31496062992125984" header="0" footer="0"/>
  <pageSetup horizontalDpi="600" verticalDpi="600" orientation="landscape" paperSize="9" scale="98" r:id="rId4"/>
  <headerFooter alignWithMargins="0">
    <oddFooter>&amp;R&amp;P</oddFooter>
  </headerFooter>
  <rowBreaks count="5" manualBreakCount="5">
    <brk id="39" max="15" man="1"/>
    <brk id="63" max="15" man="1"/>
    <brk id="88" max="15" man="1"/>
    <brk id="122" max="15" man="1"/>
    <brk id="154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5:O30"/>
  <sheetViews>
    <sheetView showZeros="0" workbookViewId="0" topLeftCell="A1">
      <selection activeCell="J21" sqref="J21"/>
    </sheetView>
  </sheetViews>
  <sheetFormatPr defaultColWidth="9.00390625" defaultRowHeight="12.75"/>
  <cols>
    <col min="1" max="1" width="5.625" style="0" customWidth="1"/>
    <col min="2" max="2" width="35.00390625" style="0" customWidth="1"/>
    <col min="3" max="3" width="12.625" style="60" customWidth="1"/>
    <col min="4" max="4" width="15.25390625" style="60" customWidth="1"/>
    <col min="5" max="5" width="13.625" style="60" customWidth="1"/>
  </cols>
  <sheetData>
    <row r="1" ht="12.75"/>
    <row r="2" ht="12.75"/>
    <row r="3" ht="12.75"/>
    <row r="4" ht="12.75"/>
    <row r="5" spans="1:15" ht="16.5">
      <c r="A5" s="179" t="s">
        <v>91</v>
      </c>
      <c r="B5" s="179"/>
      <c r="C5" s="179"/>
      <c r="D5" s="179"/>
      <c r="E5" s="179"/>
      <c r="G5" s="58"/>
      <c r="H5" s="113"/>
      <c r="I5" s="58"/>
      <c r="J5" s="58"/>
      <c r="K5" s="58"/>
      <c r="L5" s="58"/>
      <c r="M5" s="58"/>
      <c r="N5" s="44"/>
      <c r="O5" s="13"/>
    </row>
    <row r="6" spans="1:15" ht="16.5">
      <c r="A6" s="168" t="s">
        <v>208</v>
      </c>
      <c r="B6" s="178"/>
      <c r="C6" s="178"/>
      <c r="D6" s="63">
        <f>Форма!F6</f>
        <v>43516</v>
      </c>
      <c r="E6" s="15" t="s">
        <v>84</v>
      </c>
      <c r="J6" s="45"/>
      <c r="K6" s="15"/>
      <c r="L6" s="45"/>
      <c r="M6" s="15"/>
      <c r="N6" s="45"/>
      <c r="O6" s="17"/>
    </row>
    <row r="7" spans="2:15" ht="16.5">
      <c r="B7" s="57"/>
      <c r="C7" s="62"/>
      <c r="D7" s="62"/>
      <c r="E7" s="63"/>
      <c r="F7" s="64"/>
      <c r="G7" s="15"/>
      <c r="J7" s="45"/>
      <c r="K7" s="15"/>
      <c r="L7" s="45"/>
      <c r="M7" s="15"/>
      <c r="N7" s="45"/>
      <c r="O7" s="17"/>
    </row>
    <row r="8" spans="2:15" ht="16.5">
      <c r="B8" s="57"/>
      <c r="C8" s="62"/>
      <c r="E8" s="67" t="str">
        <f>Dr</f>
        <v>Дата 18.02.2019  13:31:26</v>
      </c>
      <c r="F8" s="64"/>
      <c r="G8" s="15"/>
      <c r="J8" s="45"/>
      <c r="K8" s="15"/>
      <c r="L8" s="45"/>
      <c r="M8" s="15"/>
      <c r="N8" s="45"/>
      <c r="O8" s="17"/>
    </row>
    <row r="10" spans="1:5" ht="12.75">
      <c r="A10" s="181" t="s">
        <v>87</v>
      </c>
      <c r="B10" s="182"/>
      <c r="C10" s="180" t="s">
        <v>86</v>
      </c>
      <c r="D10" s="180"/>
      <c r="E10" s="180"/>
    </row>
    <row r="11" spans="1:5" ht="12.75">
      <c r="A11" s="183"/>
      <c r="B11" s="184"/>
      <c r="C11" s="61" t="str">
        <f>CurYear</f>
        <v>2019г.</v>
      </c>
      <c r="D11" s="61" t="str">
        <f>CurLast</f>
        <v>2018г.</v>
      </c>
      <c r="E11" s="61" t="s">
        <v>85</v>
      </c>
    </row>
    <row r="12" spans="1:5" ht="12.75">
      <c r="A12" s="66" t="s">
        <v>88</v>
      </c>
      <c r="C12" s="101">
        <f>Форма!E174</f>
        <v>594.685498833</v>
      </c>
      <c r="D12" s="101">
        <f>Форма!N174</f>
        <v>643.7263091</v>
      </c>
      <c r="E12" s="101">
        <f>C12-D12</f>
        <v>-49.04081026699998</v>
      </c>
    </row>
    <row r="13" spans="1:5" ht="12.75">
      <c r="A13" s="103"/>
      <c r="B13" s="21" t="s">
        <v>108</v>
      </c>
      <c r="C13" s="101"/>
      <c r="D13" s="101"/>
      <c r="E13" s="101"/>
    </row>
    <row r="14" spans="1:5" ht="12.75">
      <c r="A14" s="34"/>
      <c r="B14" s="21" t="str">
        <f>Форма!A186</f>
        <v>минтай</v>
      </c>
      <c r="C14" s="92">
        <f>Форма!E186</f>
        <v>342.157588433</v>
      </c>
      <c r="D14" s="92">
        <f>Форма!N186</f>
        <v>366.237566</v>
      </c>
      <c r="E14" s="92">
        <f aca="true" t="shared" si="0" ref="E14:E29">C14-D14</f>
        <v>-24.079977567000014</v>
      </c>
    </row>
    <row r="15" spans="1:5" ht="12.75">
      <c r="A15" s="34"/>
      <c r="B15" s="21" t="str">
        <f>Форма!A187</f>
        <v>треска</v>
      </c>
      <c r="C15" s="92">
        <f>Форма!E187</f>
        <v>60.561981</v>
      </c>
      <c r="D15" s="92">
        <f>Форма!N187</f>
        <v>58.749033000000004</v>
      </c>
      <c r="E15" s="92">
        <f t="shared" si="0"/>
        <v>1.8129479999999987</v>
      </c>
    </row>
    <row r="16" spans="1:5" ht="12.75">
      <c r="A16" s="34"/>
      <c r="B16" s="21" t="str">
        <f>Форма!A188</f>
        <v>сельди</v>
      </c>
      <c r="C16" s="92">
        <f>Форма!E188</f>
        <v>56.881724000000006</v>
      </c>
      <c r="D16" s="92">
        <f>Форма!N188</f>
        <v>61.133947</v>
      </c>
      <c r="E16" s="92">
        <f t="shared" si="0"/>
        <v>-4.252222999999994</v>
      </c>
    </row>
    <row r="17" spans="1:5" ht="12.75">
      <c r="A17" s="34"/>
      <c r="B17" s="21" t="str">
        <f>Форма!A189</f>
        <v>камбалы</v>
      </c>
      <c r="C17" s="92">
        <f>Форма!E189</f>
        <v>10.514646</v>
      </c>
      <c r="D17" s="92">
        <f>Форма!N189</f>
        <v>14.410623</v>
      </c>
      <c r="E17" s="92">
        <f t="shared" si="0"/>
        <v>-3.8959769999999985</v>
      </c>
    </row>
    <row r="18" spans="1:5" ht="12.75">
      <c r="A18" s="34"/>
      <c r="B18" s="21" t="str">
        <f>Форма!A190</f>
        <v>крабы</v>
      </c>
      <c r="C18" s="92">
        <f>Форма!E190</f>
        <v>5.0026409</v>
      </c>
      <c r="D18" s="92">
        <f>Форма!N190</f>
        <v>6.249188</v>
      </c>
      <c r="E18" s="92">
        <f t="shared" si="0"/>
        <v>-1.2465471</v>
      </c>
    </row>
    <row r="19" spans="1:5" ht="12.75">
      <c r="A19" s="34"/>
      <c r="B19" s="21" t="str">
        <f>Форма!A191</f>
        <v>креветки</v>
      </c>
      <c r="C19" s="92">
        <f>Форма!E191</f>
        <v>2.1246196</v>
      </c>
      <c r="D19" s="92">
        <f>Форма!N191</f>
        <v>2.298001</v>
      </c>
      <c r="E19" s="92">
        <f t="shared" si="0"/>
        <v>-0.17338140000000024</v>
      </c>
    </row>
    <row r="20" spans="1:5" ht="12.75">
      <c r="A20" s="34"/>
      <c r="B20" s="21" t="str">
        <f>Форма!A192</f>
        <v>макрурус</v>
      </c>
      <c r="C20" s="92">
        <f>Форма!E192</f>
        <v>0.559548</v>
      </c>
      <c r="D20" s="92">
        <f>Форма!N192</f>
        <v>0.007168</v>
      </c>
      <c r="E20" s="92">
        <f t="shared" si="0"/>
        <v>0.5523800000000001</v>
      </c>
    </row>
    <row r="21" spans="1:5" ht="12.75">
      <c r="A21" s="34"/>
      <c r="B21" s="21" t="str">
        <f>Форма!A193</f>
        <v>окуни</v>
      </c>
      <c r="C21" s="92">
        <f>Форма!E193</f>
        <v>4.851618</v>
      </c>
      <c r="D21" s="92">
        <f>Форма!N193</f>
        <v>2.876347</v>
      </c>
      <c r="E21" s="92">
        <f t="shared" si="0"/>
        <v>1.9752710000000002</v>
      </c>
    </row>
    <row r="22" spans="1:5" ht="12.75">
      <c r="A22" s="34"/>
      <c r="B22" s="21" t="str">
        <f>Форма!A194</f>
        <v>терпуги</v>
      </c>
      <c r="C22" s="92">
        <f>Форма!E194</f>
        <v>5.159982</v>
      </c>
      <c r="D22" s="92">
        <f>Форма!N194</f>
        <v>2.3862449999999997</v>
      </c>
      <c r="E22" s="92">
        <f t="shared" si="0"/>
        <v>2.7737370000000006</v>
      </c>
    </row>
    <row r="23" spans="1:5" ht="12.75">
      <c r="A23" s="34"/>
      <c r="B23" s="21" t="str">
        <f>Форма!A195</f>
        <v>навага</v>
      </c>
      <c r="C23" s="92">
        <f>Форма!E195</f>
        <v>6.676454</v>
      </c>
      <c r="D23" s="92">
        <f>Форма!N195</f>
        <v>7.485176999999999</v>
      </c>
      <c r="E23" s="92">
        <f t="shared" si="0"/>
        <v>-0.8087229999999996</v>
      </c>
    </row>
    <row r="24" spans="1:5" ht="12.75">
      <c r="A24" s="34"/>
      <c r="B24" s="21" t="str">
        <f>Форма!A196</f>
        <v>кальмары</v>
      </c>
      <c r="C24" s="92">
        <f>Форма!E196</f>
        <v>0.021131</v>
      </c>
      <c r="D24" s="92">
        <f>Форма!N196</f>
        <v>0.330424</v>
      </c>
      <c r="E24" s="92">
        <f t="shared" si="0"/>
        <v>-0.309293</v>
      </c>
    </row>
    <row r="25" spans="1:5" ht="12.75">
      <c r="A25" s="34"/>
      <c r="B25" s="21" t="str">
        <f>Форма!A215</f>
        <v>сайра</v>
      </c>
      <c r="C25" s="92">
        <f>Форма!E215</f>
        <v>0</v>
      </c>
      <c r="D25" s="92">
        <f>Форма!N215</f>
        <v>0</v>
      </c>
      <c r="E25" s="92">
        <f t="shared" si="0"/>
        <v>0</v>
      </c>
    </row>
    <row r="26" spans="1:5" ht="12.75">
      <c r="A26" s="34"/>
      <c r="B26" s="52" t="s">
        <v>104</v>
      </c>
      <c r="C26" s="92">
        <f>Форма!E197</f>
        <v>0.00014399999999999998</v>
      </c>
      <c r="D26" s="92">
        <f>Форма!N197</f>
        <v>0.00426</v>
      </c>
      <c r="E26" s="92">
        <f>C26-D26</f>
        <v>-0.004116</v>
      </c>
    </row>
    <row r="27" spans="1:5" ht="12.75">
      <c r="A27" s="65" t="s">
        <v>89</v>
      </c>
      <c r="B27" s="4"/>
      <c r="C27" s="92">
        <f>Форма!E22</f>
        <v>528.985021933</v>
      </c>
      <c r="D27" s="92">
        <f>Форма!N22</f>
        <v>592.340216</v>
      </c>
      <c r="E27" s="92">
        <f>C27-D27</f>
        <v>-63.35519406700007</v>
      </c>
    </row>
    <row r="28" spans="1:5" ht="12.75">
      <c r="A28" s="65" t="s">
        <v>90</v>
      </c>
      <c r="B28" s="4"/>
      <c r="C28" s="92">
        <f>Форма!E114</f>
        <v>41.1436</v>
      </c>
      <c r="D28" s="92">
        <f>Форма!N114</f>
        <v>43.691368000000004</v>
      </c>
      <c r="E28" s="92">
        <f t="shared" si="0"/>
        <v>-2.547768000000005</v>
      </c>
    </row>
    <row r="29" spans="1:5" ht="31.5" customHeight="1">
      <c r="A29" s="177" t="s">
        <v>155</v>
      </c>
      <c r="B29" s="158"/>
      <c r="C29" s="92">
        <f>Форма!E156</f>
        <v>24.5568769</v>
      </c>
      <c r="D29" s="92">
        <f>Форма!N156</f>
        <v>7.694725099999999</v>
      </c>
      <c r="E29" s="92">
        <f t="shared" si="0"/>
        <v>16.8621518</v>
      </c>
    </row>
    <row r="30" ht="12.75">
      <c r="A30" s="59"/>
    </row>
  </sheetData>
  <mergeCells count="5">
    <mergeCell ref="A29:B29"/>
    <mergeCell ref="A6:C6"/>
    <mergeCell ref="A5:E5"/>
    <mergeCell ref="C10:E10"/>
    <mergeCell ref="A10:B11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5:O17"/>
  <sheetViews>
    <sheetView workbookViewId="0" topLeftCell="A1">
      <selection activeCell="H5" sqref="H5"/>
    </sheetView>
  </sheetViews>
  <sheetFormatPr defaultColWidth="9.00390625" defaultRowHeight="12.75"/>
  <cols>
    <col min="2" max="2" width="28.00390625" style="0" customWidth="1"/>
    <col min="3" max="3" width="15.125" style="104" customWidth="1"/>
    <col min="4" max="4" width="15.00390625" style="104" customWidth="1"/>
    <col min="5" max="5" width="14.625" style="104" customWidth="1"/>
  </cols>
  <sheetData>
    <row r="1" ht="12.75"/>
    <row r="2" ht="12.75"/>
    <row r="3" ht="12.75"/>
    <row r="4" ht="12.75"/>
    <row r="5" spans="2:15" ht="16.5">
      <c r="B5" s="185" t="s">
        <v>158</v>
      </c>
      <c r="C5" s="186"/>
      <c r="D5" s="186"/>
      <c r="E5" s="186"/>
      <c r="F5" s="186"/>
      <c r="G5" s="85"/>
      <c r="H5" s="14"/>
      <c r="I5" s="85"/>
      <c r="J5" s="69"/>
      <c r="K5" s="13"/>
      <c r="L5" s="44"/>
      <c r="M5" s="13"/>
      <c r="N5" s="77"/>
      <c r="O5" s="85"/>
    </row>
    <row r="6" spans="2:15" ht="16.5">
      <c r="B6" s="11" t="s">
        <v>116</v>
      </c>
      <c r="C6" s="12"/>
      <c r="D6" s="85"/>
      <c r="E6" s="85"/>
      <c r="F6" s="85"/>
      <c r="G6" s="85"/>
      <c r="H6" s="14"/>
      <c r="I6" s="85"/>
      <c r="J6" s="69"/>
      <c r="K6" s="13"/>
      <c r="L6" s="44"/>
      <c r="M6" s="13"/>
      <c r="N6" s="77"/>
      <c r="O6" s="85"/>
    </row>
    <row r="7" spans="2:14" ht="16.5">
      <c r="B7" s="57" t="s">
        <v>117</v>
      </c>
      <c r="C7" s="111">
        <f>Dt</f>
        <v>43516</v>
      </c>
      <c r="D7" s="109" t="s">
        <v>93</v>
      </c>
      <c r="F7" s="70"/>
      <c r="G7" s="110"/>
      <c r="K7" s="45"/>
      <c r="L7" s="15"/>
      <c r="M7" s="78"/>
      <c r="N7" s="99"/>
    </row>
    <row r="9" ht="12.75">
      <c r="E9" s="67" t="str">
        <f>Dr</f>
        <v>Дата 18.02.2019  13:31:26</v>
      </c>
    </row>
    <row r="10" ht="12.75">
      <c r="E10" s="67"/>
    </row>
    <row r="11" spans="2:5" ht="38.25">
      <c r="B11" s="105" t="s">
        <v>115</v>
      </c>
      <c r="C11" s="106" t="s">
        <v>159</v>
      </c>
      <c r="D11" s="106" t="s">
        <v>114</v>
      </c>
      <c r="E11" s="106" t="s">
        <v>160</v>
      </c>
    </row>
    <row r="12" spans="2:5" ht="12.75">
      <c r="B12" s="107" t="s">
        <v>109</v>
      </c>
      <c r="C12" s="108">
        <f>Форма!D23</f>
        <v>2687.3181</v>
      </c>
      <c r="D12" s="108">
        <f>Форма!E23</f>
        <v>450.20508093300003</v>
      </c>
      <c r="E12" s="108">
        <f>IF(C12&gt;0,C12-D12,)</f>
        <v>2237.113019067</v>
      </c>
    </row>
    <row r="13" spans="2:5" ht="12.75">
      <c r="B13" s="56" t="s">
        <v>110</v>
      </c>
      <c r="C13" s="6">
        <f>Форма!D77</f>
        <v>424.58157</v>
      </c>
      <c r="D13" s="6">
        <f>Форма!E77</f>
        <v>55.178591</v>
      </c>
      <c r="E13" s="6">
        <f>IF(C13&gt;0,C13-D13,)</f>
        <v>369.402979</v>
      </c>
    </row>
    <row r="14" spans="2:5" ht="12.75">
      <c r="B14" s="56" t="s">
        <v>111</v>
      </c>
      <c r="C14" s="6">
        <f>Форма!D89</f>
        <v>82.593</v>
      </c>
      <c r="D14" s="6">
        <f>Форма!E89</f>
        <v>12.803108</v>
      </c>
      <c r="E14" s="6">
        <f>IF(C14&gt;0,C14-D14,)</f>
        <v>69.78989200000001</v>
      </c>
    </row>
    <row r="15" spans="2:5" ht="12.75">
      <c r="B15" s="56" t="s">
        <v>112</v>
      </c>
      <c r="C15" s="6">
        <f>Форма!D98</f>
        <v>0</v>
      </c>
      <c r="D15" s="6">
        <f>Форма!E98</f>
        <v>10.798242</v>
      </c>
      <c r="E15" s="6">
        <f>IF(C15&gt;0,C15-D15,)</f>
        <v>0</v>
      </c>
    </row>
    <row r="16" spans="2:5" ht="12.75">
      <c r="B16" s="56" t="s">
        <v>113</v>
      </c>
      <c r="C16" s="6">
        <f>Форма!D106</f>
        <v>22.474926</v>
      </c>
      <c r="D16" s="6">
        <f>Форма!E106</f>
        <v>0</v>
      </c>
      <c r="E16" s="6">
        <f>IF(C16&gt;0,C16-D16,)</f>
        <v>22.474926</v>
      </c>
    </row>
    <row r="17" spans="2:5" ht="12.75">
      <c r="B17" s="112" t="s">
        <v>118</v>
      </c>
      <c r="C17" s="25">
        <f>SUM(C12:C16)</f>
        <v>3216.9675959999995</v>
      </c>
      <c r="D17" s="25">
        <f>SUM(D12:D16)</f>
        <v>528.985021933</v>
      </c>
      <c r="E17" s="25">
        <f>SUM(E12:E16)</f>
        <v>2698.780816067</v>
      </c>
    </row>
  </sheetData>
  <mergeCells count="1">
    <mergeCell ref="B5:F5"/>
  </mergeCells>
  <printOptions/>
  <pageMargins left="0.32" right="0.32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VNIERKH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CFMC</dc:creator>
  <cp:keywords/>
  <dc:description/>
  <cp:lastModifiedBy> nika</cp:lastModifiedBy>
  <cp:lastPrinted>2016-11-07T10:52:21Z</cp:lastPrinted>
  <dcterms:created xsi:type="dcterms:W3CDTF">2003-06-10T05:52:00Z</dcterms:created>
  <dcterms:modified xsi:type="dcterms:W3CDTF">2019-02-18T10:37:01Z</dcterms:modified>
  <cp:category/>
  <cp:version/>
  <cp:contentType/>
  <cp:contentStatus/>
</cp:coreProperties>
</file>