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850" tabRatio="310" activeTab="0"/>
  </bookViews>
  <sheets>
    <sheet name="Все ТУ" sheetId="1" r:id="rId1"/>
  </sheets>
  <definedNames>
    <definedName name="_xlnm.Print_Titles" localSheetId="0">'Все ТУ'!$11:$11</definedName>
    <definedName name="_xlnm.Print_Area" localSheetId="0">'Все ТУ'!$A$1:$D$178</definedName>
  </definedNames>
  <calcPr fullCalcOnLoad="1"/>
</workbook>
</file>

<file path=xl/sharedStrings.xml><?xml version="1.0" encoding="utf-8"?>
<sst xmlns="http://schemas.openxmlformats.org/spreadsheetml/2006/main" count="182" uniqueCount="93">
  <si>
    <t>Информация об освоении водных биологических ресурсов, общий допустимый</t>
  </si>
  <si>
    <t xml:space="preserve"> улов которых не установлен,  во внутренних водах  Российской Федерации,</t>
  </si>
  <si>
    <t xml:space="preserve"> за исключением внутренних морских вод Российской Федерации,</t>
  </si>
  <si>
    <t xml:space="preserve"> в  Дальневосточном рыбохозяйственном бассейне </t>
  </si>
  <si>
    <t xml:space="preserve">Виды рыболовства: </t>
  </si>
  <si>
    <t>1) промышленное рыболовство;</t>
  </si>
  <si>
    <t>хозяйственной деятельности коренных малочисленных народов Севера, Сибири и Дальнего Востока РФ.</t>
  </si>
  <si>
    <t>Водные биологические ресурсы (ВБР)</t>
  </si>
  <si>
    <t>Рекомендуемые объемы, тонн</t>
  </si>
  <si>
    <t>Вылов</t>
  </si>
  <si>
    <t>%
 освоения</t>
  </si>
  <si>
    <t>Хабаровский край</t>
  </si>
  <si>
    <t>Бассейн реки Амур</t>
  </si>
  <si>
    <t>Корюшка малоротая</t>
  </si>
  <si>
    <t>ИТОГО</t>
  </si>
  <si>
    <t>ВСЕГО по Амурскому ТУ</t>
  </si>
  <si>
    <t>Заключено договоров</t>
  </si>
  <si>
    <t>Выдано разрешений</t>
  </si>
  <si>
    <t>Приморский край</t>
  </si>
  <si>
    <t xml:space="preserve"> Бассейны водоемов  япономорского побережья (без реки Раздольная)</t>
  </si>
  <si>
    <t>Кефали (лобан)</t>
  </si>
  <si>
    <t>Красноперки-угаи дальневосточные</t>
  </si>
  <si>
    <t>Сазан (жилая форма)</t>
  </si>
  <si>
    <t>Карась</t>
  </si>
  <si>
    <t>Змееголов</t>
  </si>
  <si>
    <t>Бассейн реки Раздольная</t>
  </si>
  <si>
    <t>Язь</t>
  </si>
  <si>
    <t>Бассейн реки Уссури</t>
  </si>
  <si>
    <t>Ленок</t>
  </si>
  <si>
    <t>Толстолобики</t>
  </si>
  <si>
    <t>Сом пресноводный</t>
  </si>
  <si>
    <t>Амур белый</t>
  </si>
  <si>
    <t>Щука</t>
  </si>
  <si>
    <t>Верхогляд</t>
  </si>
  <si>
    <t>Краснопер монгольский</t>
  </si>
  <si>
    <t>Конь</t>
  </si>
  <si>
    <t>Уклей</t>
  </si>
  <si>
    <t>Хариус</t>
  </si>
  <si>
    <t>Таймень</t>
  </si>
  <si>
    <t>Креветка пресноводная дальневосточная</t>
  </si>
  <si>
    <t>Бассейн озера Ханка</t>
  </si>
  <si>
    <t>Востробрюшка</t>
  </si>
  <si>
    <t>Прочие</t>
  </si>
  <si>
    <t>ВСЕГО по Приморскому ТУ</t>
  </si>
  <si>
    <t>Камчатский край</t>
  </si>
  <si>
    <t>Чукотский автономный округ</t>
  </si>
  <si>
    <t>Корякско-Анадырский рыбохозяйственый район (РХР)</t>
  </si>
  <si>
    <t>Бассейн реки Анадырь (с Анадырским лиманом)</t>
  </si>
  <si>
    <t>Чир (пресноводная жилая форма)</t>
  </si>
  <si>
    <t>Сиг (пресноводная жилая форма)</t>
  </si>
  <si>
    <t>Валек</t>
  </si>
  <si>
    <t>Ряпушка</t>
  </si>
  <si>
    <t>Налим</t>
  </si>
  <si>
    <t>Бассейн реки Великая</t>
  </si>
  <si>
    <t>Бассейн реки Канчалан (с Канчаланскими лиманами)</t>
  </si>
  <si>
    <t>Бассейн реки Туманская</t>
  </si>
  <si>
    <t>Чир(пресноводная жилая форма)</t>
  </si>
  <si>
    <t>Бассейн реки Хатырка</t>
  </si>
  <si>
    <t>Мейныпильгынская озерно-речная система (МОРС)</t>
  </si>
  <si>
    <t>Прочие водоёмы</t>
  </si>
  <si>
    <t>ИТОГО по Корякско-Анадырскому РХР</t>
  </si>
  <si>
    <t>Восточно-Чукотский РХР</t>
  </si>
  <si>
    <t>Чаунский РХР</t>
  </si>
  <si>
    <t>Западно-Чукотский РХР</t>
  </si>
  <si>
    <t>Муксун</t>
  </si>
  <si>
    <t>Пелядь</t>
  </si>
  <si>
    <t>Омуль арктический</t>
  </si>
  <si>
    <t>Елец</t>
  </si>
  <si>
    <t>Окунь пресноводный</t>
  </si>
  <si>
    <t>Чукучан</t>
  </si>
  <si>
    <t>Итого по ЧАО</t>
  </si>
  <si>
    <t>ВСЕГО по Камчатскому краю и ЧАО</t>
  </si>
  <si>
    <t>Сахалинская область</t>
  </si>
  <si>
    <t>Озеро Невское</t>
  </si>
  <si>
    <t>Озеро Тунайча</t>
  </si>
  <si>
    <t xml:space="preserve">   </t>
  </si>
  <si>
    <t>Река Поронай</t>
  </si>
  <si>
    <t>ВСЕГО по Сахалино-Курильскому ТУ</t>
  </si>
  <si>
    <t>ИТОГО по Дальневосточному бассейну</t>
  </si>
  <si>
    <t>Корюшка японская малоротая (пресноводная жилая форма)</t>
  </si>
  <si>
    <t>Двустворчатые моллюски (перловицы, беззубки, гребенчатка и др.)</t>
  </si>
  <si>
    <t xml:space="preserve">Косатка-скрипун китайская </t>
  </si>
  <si>
    <t xml:space="preserve">Карась </t>
  </si>
  <si>
    <t>Навага</t>
  </si>
  <si>
    <t>Сельдь тихоокеанская</t>
  </si>
  <si>
    <t>Сиг (пресноводная жилая форма)*</t>
  </si>
  <si>
    <t>Подуст</t>
  </si>
  <si>
    <t>Озеро Айнское</t>
  </si>
  <si>
    <t>Река Тымь</t>
  </si>
  <si>
    <t xml:space="preserve">3) рыболовство в целях обеспечения ведения традиционного образа  жизни и осуществления традиционной  </t>
  </si>
  <si>
    <t>2) любительское и спортивное рыболовство;</t>
  </si>
  <si>
    <t>Водные объекты Охотского муниципального района</t>
  </si>
  <si>
    <r>
      <t>Отчетная дата:</t>
    </r>
    <r>
      <rPr>
        <i/>
        <sz val="11"/>
        <rFont val="Times New Roman"/>
        <family val="1"/>
      </rPr>
      <t xml:space="preserve"> 31.12.2016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</si>
</sst>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;[Red]0.000"/>
    <numFmt numFmtId="173" formatCode="0.000"/>
    <numFmt numFmtId="174" formatCode="0.00;[Red]0.00"/>
    <numFmt numFmtId="175" formatCode="0.00000"/>
    <numFmt numFmtId="176" formatCode="0;[Red]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173" fontId="7" fillId="0" borderId="0" xfId="0" applyNumberFormat="1" applyFont="1" applyFill="1" applyBorder="1" applyAlignment="1" applyProtection="1">
      <alignment horizontal="center" vertical="top"/>
      <protection/>
    </xf>
    <xf numFmtId="173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7" fillId="0" borderId="0" xfId="52" applyFont="1" applyFill="1" applyBorder="1" applyAlignment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52" applyFont="1" applyFill="1" applyBorder="1" applyAlignment="1">
      <alignment horizontal="center"/>
      <protection/>
    </xf>
    <xf numFmtId="172" fontId="7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 applyProtection="1">
      <alignment horizontal="center" vertical="top"/>
      <protection/>
    </xf>
    <xf numFmtId="2" fontId="7" fillId="0" borderId="11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center" shrinkToFit="1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173" fontId="9" fillId="0" borderId="11" xfId="0" applyNumberFormat="1" applyFont="1" applyFill="1" applyBorder="1" applyAlignment="1" applyProtection="1">
      <alignment horizontal="center" vertical="top"/>
      <protection/>
    </xf>
    <xf numFmtId="172" fontId="9" fillId="0" borderId="11" xfId="0" applyNumberFormat="1" applyFont="1" applyFill="1" applyBorder="1" applyAlignment="1" applyProtection="1">
      <alignment horizontal="center" vertical="top"/>
      <protection/>
    </xf>
    <xf numFmtId="2" fontId="9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173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horizontal="left" vertical="center" wrapText="1" shrinkToFit="1"/>
    </xf>
    <xf numFmtId="173" fontId="7" fillId="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wrapText="1" shrinkToFit="1"/>
    </xf>
    <xf numFmtId="173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wrapText="1"/>
    </xf>
    <xf numFmtId="14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 shrinkToFit="1"/>
    </xf>
    <xf numFmtId="0" fontId="9" fillId="0" borderId="12" xfId="0" applyFont="1" applyFill="1" applyBorder="1" applyAlignment="1">
      <alignment wrapText="1" shrinkToFit="1"/>
    </xf>
    <xf numFmtId="172" fontId="9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3" fontId="7" fillId="0" borderId="12" xfId="0" applyNumberFormat="1" applyFont="1" applyFill="1" applyBorder="1" applyAlignment="1">
      <alignment horizontal="right" wrapText="1"/>
    </xf>
    <xf numFmtId="2" fontId="7" fillId="0" borderId="12" xfId="0" applyNumberFormat="1" applyFont="1" applyFill="1" applyBorder="1" applyAlignment="1">
      <alignment horizontal="right" wrapText="1"/>
    </xf>
    <xf numFmtId="1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shrinkToFit="1"/>
    </xf>
    <xf numFmtId="1" fontId="9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 shrinkToFit="1"/>
    </xf>
    <xf numFmtId="2" fontId="9" fillId="0" borderId="11" xfId="0" applyNumberFormat="1" applyFont="1" applyFill="1" applyBorder="1" applyAlignment="1">
      <alignment horizontal="center" wrapText="1"/>
    </xf>
    <xf numFmtId="173" fontId="7" fillId="0" borderId="11" xfId="0" applyNumberFormat="1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2" fontId="9" fillId="0" borderId="15" xfId="0" applyNumberFormat="1" applyFont="1" applyFill="1" applyBorder="1" applyAlignment="1">
      <alignment horizontal="center" wrapText="1"/>
    </xf>
    <xf numFmtId="2" fontId="9" fillId="0" borderId="1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wrapText="1" shrinkToFit="1"/>
    </xf>
    <xf numFmtId="173" fontId="9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173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 shrinkToFit="1"/>
    </xf>
    <xf numFmtId="2" fontId="7" fillId="0" borderId="15" xfId="0" applyNumberFormat="1" applyFont="1" applyFill="1" applyBorder="1" applyAlignment="1">
      <alignment horizontal="center" wrapText="1"/>
    </xf>
    <xf numFmtId="173" fontId="7" fillId="0" borderId="12" xfId="0" applyNumberFormat="1" applyFont="1" applyFill="1" applyBorder="1" applyAlignment="1">
      <alignment horizontal="center" wrapText="1" shrinkToFit="1"/>
    </xf>
    <xf numFmtId="2" fontId="7" fillId="0" borderId="12" xfId="0" applyNumberFormat="1" applyFont="1" applyFill="1" applyBorder="1" applyAlignment="1">
      <alignment horizontal="center" wrapText="1"/>
    </xf>
    <xf numFmtId="173" fontId="7" fillId="0" borderId="12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 wrapText="1" shrinkToFit="1"/>
    </xf>
    <xf numFmtId="2" fontId="7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173" fontId="9" fillId="0" borderId="16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73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174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shrinkToFit="1"/>
      <protection/>
    </xf>
    <xf numFmtId="2" fontId="7" fillId="0" borderId="17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/>
    </xf>
    <xf numFmtId="173" fontId="9" fillId="0" borderId="18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wrapText="1" shrinkToFit="1"/>
    </xf>
    <xf numFmtId="174" fontId="9" fillId="0" borderId="18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73" fontId="7" fillId="0" borderId="0" xfId="52" applyNumberFormat="1" applyFont="1" applyFill="1" applyBorder="1" applyAlignment="1">
      <alignment horizontal="center"/>
      <protection/>
    </xf>
    <xf numFmtId="10" fontId="7" fillId="0" borderId="0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wrapText="1" shrinkToFit="1"/>
    </xf>
    <xf numFmtId="0" fontId="9" fillId="0" borderId="22" xfId="0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center" wrapText="1" shrinkToFit="1"/>
    </xf>
    <xf numFmtId="0" fontId="9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view="pageBreakPreview" zoomScale="130" zoomScaleSheetLayoutView="130" zoomScalePageLayoutView="0" workbookViewId="0" topLeftCell="A1">
      <selection activeCell="C95" sqref="C95"/>
    </sheetView>
  </sheetViews>
  <sheetFormatPr defaultColWidth="9.00390625" defaultRowHeight="15.75" customHeight="1"/>
  <cols>
    <col min="1" max="1" width="41.875" style="43" customWidth="1"/>
    <col min="2" max="2" width="15.00390625" style="108" customWidth="1"/>
    <col min="3" max="3" width="12.75390625" style="108" customWidth="1"/>
    <col min="4" max="4" width="16.125" style="109" customWidth="1"/>
    <col min="5" max="6" width="9.125" style="43" customWidth="1"/>
    <col min="7" max="7" width="17.25390625" style="43" customWidth="1"/>
    <col min="8" max="8" width="13.75390625" style="43" customWidth="1"/>
    <col min="9" max="16384" width="9.125" style="43" customWidth="1"/>
  </cols>
  <sheetData>
    <row r="1" spans="1:4" ht="15.75" customHeight="1">
      <c r="A1" s="127" t="s">
        <v>0</v>
      </c>
      <c r="B1" s="127"/>
      <c r="C1" s="127"/>
      <c r="D1" s="127"/>
    </row>
    <row r="2" spans="1:4" ht="15.75" customHeight="1">
      <c r="A2" s="127" t="s">
        <v>1</v>
      </c>
      <c r="B2" s="127"/>
      <c r="C2" s="127"/>
      <c r="D2" s="127"/>
    </row>
    <row r="3" spans="1:4" ht="15.75" customHeight="1">
      <c r="A3" s="127" t="s">
        <v>2</v>
      </c>
      <c r="B3" s="127"/>
      <c r="C3" s="127"/>
      <c r="D3" s="127"/>
    </row>
    <row r="4" spans="1:4" ht="15.75" customHeight="1">
      <c r="A4" s="127" t="s">
        <v>3</v>
      </c>
      <c r="B4" s="127"/>
      <c r="C4" s="127"/>
      <c r="D4" s="127"/>
    </row>
    <row r="5" spans="1:5" ht="15.75" customHeight="1">
      <c r="A5" s="1" t="s">
        <v>4</v>
      </c>
      <c r="B5" s="2"/>
      <c r="C5" s="2"/>
      <c r="D5" s="2"/>
      <c r="E5" s="2"/>
    </row>
    <row r="6" spans="1:5" ht="12.75" customHeight="1">
      <c r="A6" s="3" t="s">
        <v>5</v>
      </c>
      <c r="B6" s="2"/>
      <c r="C6" s="2"/>
      <c r="D6" s="2"/>
      <c r="E6" s="2"/>
    </row>
    <row r="7" spans="1:5" ht="12.75" customHeight="1">
      <c r="A7" s="3" t="s">
        <v>90</v>
      </c>
      <c r="B7" s="2"/>
      <c r="C7" s="2"/>
      <c r="D7" s="2"/>
      <c r="E7" s="2"/>
    </row>
    <row r="8" spans="1:5" ht="12.75" customHeight="1">
      <c r="A8" s="3" t="s">
        <v>89</v>
      </c>
      <c r="B8" s="4"/>
      <c r="C8" s="4"/>
      <c r="D8" s="4"/>
      <c r="E8" s="3"/>
    </row>
    <row r="9" spans="1:5" ht="12.75" customHeight="1">
      <c r="A9" s="3" t="s">
        <v>6</v>
      </c>
      <c r="B9" s="4"/>
      <c r="C9" s="4"/>
      <c r="D9" s="4"/>
      <c r="E9" s="3"/>
    </row>
    <row r="10" spans="1:5" ht="16.5" customHeight="1">
      <c r="A10" s="1" t="s">
        <v>92</v>
      </c>
      <c r="B10" s="5"/>
      <c r="C10" s="5"/>
      <c r="D10" s="5"/>
      <c r="E10" s="6"/>
    </row>
    <row r="11" spans="1:4" ht="26.25" customHeight="1">
      <c r="A11" s="44" t="s">
        <v>7</v>
      </c>
      <c r="B11" s="45" t="s">
        <v>8</v>
      </c>
      <c r="C11" s="46" t="s">
        <v>9</v>
      </c>
      <c r="D11" s="45" t="s">
        <v>10</v>
      </c>
    </row>
    <row r="12" spans="1:256" ht="15.75" customHeight="1">
      <c r="A12" s="119" t="s">
        <v>11</v>
      </c>
      <c r="B12" s="119"/>
      <c r="C12" s="119"/>
      <c r="D12" s="119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15.75" customHeight="1">
      <c r="A13" s="115" t="s">
        <v>12</v>
      </c>
      <c r="B13" s="115"/>
      <c r="C13" s="115"/>
      <c r="D13" s="115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ht="12" customHeight="1">
      <c r="A14" s="47" t="s">
        <v>13</v>
      </c>
      <c r="B14" s="15">
        <v>1104.625</v>
      </c>
      <c r="C14" s="15">
        <v>1019.603</v>
      </c>
      <c r="D14" s="94">
        <f>C14/B14*100</f>
        <v>92.30308928369355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ht="12" customHeight="1">
      <c r="A15" s="48" t="s">
        <v>14</v>
      </c>
      <c r="B15" s="16">
        <f>SUM(B14)</f>
        <v>1104.625</v>
      </c>
      <c r="C15" s="88">
        <f>SUM(C14)</f>
        <v>1019.603</v>
      </c>
      <c r="D15" s="101">
        <f>C15/B15*100</f>
        <v>92.30308928369355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ht="12" customHeight="1">
      <c r="A16" s="121" t="s">
        <v>91</v>
      </c>
      <c r="B16" s="122"/>
      <c r="C16" s="122"/>
      <c r="D16" s="12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ht="12" customHeight="1">
      <c r="A17" s="100" t="s">
        <v>84</v>
      </c>
      <c r="B17" s="110">
        <v>6000</v>
      </c>
      <c r="C17" s="110">
        <v>5907.475</v>
      </c>
      <c r="D17" s="94">
        <f>C17/B17*100</f>
        <v>98.45791666666666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12" customHeight="1">
      <c r="A18" s="48" t="s">
        <v>14</v>
      </c>
      <c r="B18" s="49">
        <f>SUM(B17)</f>
        <v>6000</v>
      </c>
      <c r="C18" s="49">
        <f>SUM(C17)</f>
        <v>5907.475</v>
      </c>
      <c r="D18" s="102">
        <f>SUM(D17)</f>
        <v>98.45791666666666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12" customHeight="1">
      <c r="A19" s="48" t="s">
        <v>15</v>
      </c>
      <c r="B19" s="49">
        <f>SUM(B15,B18)</f>
        <v>7104.625</v>
      </c>
      <c r="C19" s="49">
        <f>SUM(C15,C18)</f>
        <v>6927.078</v>
      </c>
      <c r="D19" s="102">
        <f>C19/B19*100</f>
        <v>97.50096592008727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12" customHeight="1">
      <c r="A20" s="48" t="s">
        <v>16</v>
      </c>
      <c r="B20" s="50">
        <v>28</v>
      </c>
      <c r="C20" s="51"/>
      <c r="D20" s="5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12" customHeight="1">
      <c r="A21" s="48" t="s">
        <v>17</v>
      </c>
      <c r="B21" s="53">
        <v>70</v>
      </c>
      <c r="C21" s="51"/>
      <c r="D21" s="5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7" s="32" customFormat="1" ht="15.75" customHeight="1">
      <c r="A22" s="119" t="s">
        <v>18</v>
      </c>
      <c r="B22" s="119"/>
      <c r="C22" s="119"/>
      <c r="D22" s="119"/>
      <c r="E22" s="42"/>
      <c r="F22" s="34"/>
      <c r="G22" s="35"/>
    </row>
    <row r="23" spans="1:7" s="32" customFormat="1" ht="16.5" customHeight="1">
      <c r="A23" s="128" t="s">
        <v>19</v>
      </c>
      <c r="B23" s="128"/>
      <c r="C23" s="128"/>
      <c r="D23" s="128"/>
      <c r="E23" s="42"/>
      <c r="F23" s="34"/>
      <c r="G23" s="35"/>
    </row>
    <row r="24" spans="1:7" s="32" customFormat="1" ht="12.75">
      <c r="A24" s="26" t="s">
        <v>20</v>
      </c>
      <c r="B24" s="27">
        <v>198.8</v>
      </c>
      <c r="C24" s="17">
        <v>0</v>
      </c>
      <c r="D24" s="18">
        <f aca="true" t="shared" si="0" ref="D24:D30">C24/B24*100</f>
        <v>0</v>
      </c>
      <c r="F24" s="34"/>
      <c r="G24" s="35"/>
    </row>
    <row r="25" spans="1:7" s="32" customFormat="1" ht="12.75">
      <c r="A25" s="26" t="s">
        <v>21</v>
      </c>
      <c r="B25" s="27">
        <v>462.9</v>
      </c>
      <c r="C25" s="17">
        <v>0</v>
      </c>
      <c r="D25" s="18">
        <f t="shared" si="0"/>
        <v>0</v>
      </c>
      <c r="F25" s="34"/>
      <c r="G25" s="35"/>
    </row>
    <row r="26" spans="1:7" s="32" customFormat="1" ht="12.75">
      <c r="A26" s="95" t="s">
        <v>79</v>
      </c>
      <c r="B26" s="27">
        <v>101</v>
      </c>
      <c r="C26" s="17">
        <v>0</v>
      </c>
      <c r="D26" s="18">
        <f t="shared" si="0"/>
        <v>0</v>
      </c>
      <c r="F26" s="7"/>
      <c r="G26" s="39"/>
    </row>
    <row r="27" spans="1:7" s="32" customFormat="1" ht="12.75">
      <c r="A27" s="26" t="s">
        <v>22</v>
      </c>
      <c r="B27" s="27">
        <v>1.4</v>
      </c>
      <c r="C27" s="17">
        <v>0</v>
      </c>
      <c r="D27" s="18">
        <f t="shared" si="0"/>
        <v>0</v>
      </c>
      <c r="F27" s="33"/>
      <c r="G27" s="33"/>
    </row>
    <row r="28" spans="1:7" s="32" customFormat="1" ht="12.75">
      <c r="A28" s="26" t="s">
        <v>23</v>
      </c>
      <c r="B28" s="27">
        <v>7.2</v>
      </c>
      <c r="C28" s="17">
        <v>0</v>
      </c>
      <c r="D28" s="18">
        <f t="shared" si="0"/>
        <v>0</v>
      </c>
      <c r="F28" s="33"/>
      <c r="G28" s="33"/>
    </row>
    <row r="29" spans="1:7" s="32" customFormat="1" ht="12.75">
      <c r="A29" s="26" t="s">
        <v>24</v>
      </c>
      <c r="B29" s="27">
        <v>4.3</v>
      </c>
      <c r="C29" s="17">
        <v>0</v>
      </c>
      <c r="D29" s="18">
        <f t="shared" si="0"/>
        <v>0</v>
      </c>
      <c r="F29" s="33"/>
      <c r="G29" s="33"/>
    </row>
    <row r="30" spans="1:7" s="32" customFormat="1" ht="12.75">
      <c r="A30" s="26" t="s">
        <v>42</v>
      </c>
      <c r="B30" s="27">
        <v>7.9</v>
      </c>
      <c r="C30" s="17">
        <v>0</v>
      </c>
      <c r="D30" s="18">
        <f t="shared" si="0"/>
        <v>0</v>
      </c>
      <c r="F30" s="33"/>
      <c r="G30" s="33"/>
    </row>
    <row r="31" spans="1:7" s="32" customFormat="1" ht="12.75">
      <c r="A31" s="22" t="s">
        <v>14</v>
      </c>
      <c r="B31" s="23">
        <f>SUM(B24:B30)</f>
        <v>783.5</v>
      </c>
      <c r="C31" s="24">
        <f>SUM(C24:C30)</f>
        <v>0</v>
      </c>
      <c r="D31" s="25">
        <f>C31/B31*100</f>
        <v>0</v>
      </c>
      <c r="F31" s="33"/>
      <c r="G31" s="33"/>
    </row>
    <row r="32" spans="1:7" s="32" customFormat="1" ht="16.5" customHeight="1">
      <c r="A32" s="116" t="s">
        <v>25</v>
      </c>
      <c r="B32" s="117"/>
      <c r="C32" s="117"/>
      <c r="D32" s="118"/>
      <c r="F32" s="33"/>
      <c r="G32" s="33"/>
    </row>
    <row r="33" spans="1:7" s="32" customFormat="1" ht="14.25" customHeight="1">
      <c r="A33" s="26" t="s">
        <v>20</v>
      </c>
      <c r="B33" s="17">
        <v>49.5</v>
      </c>
      <c r="C33" s="15">
        <v>0</v>
      </c>
      <c r="D33" s="18">
        <f aca="true" t="shared" si="1" ref="D33:D40">(C33/B33)*100</f>
        <v>0</v>
      </c>
      <c r="F33" s="33"/>
      <c r="G33" s="33"/>
    </row>
    <row r="34" spans="1:7" s="32" customFormat="1" ht="13.5" customHeight="1">
      <c r="A34" s="26" t="s">
        <v>21</v>
      </c>
      <c r="B34" s="17">
        <v>79.7</v>
      </c>
      <c r="C34" s="15">
        <v>0</v>
      </c>
      <c r="D34" s="18">
        <f t="shared" si="1"/>
        <v>0</v>
      </c>
      <c r="F34" s="33"/>
      <c r="G34" s="33"/>
    </row>
    <row r="35" spans="1:7" s="32" customFormat="1" ht="13.5" customHeight="1">
      <c r="A35" s="95" t="s">
        <v>79</v>
      </c>
      <c r="B35" s="17">
        <v>42</v>
      </c>
      <c r="C35" s="15">
        <v>0</v>
      </c>
      <c r="D35" s="18">
        <f t="shared" si="1"/>
        <v>0</v>
      </c>
      <c r="F35" s="33"/>
      <c r="G35" s="33"/>
    </row>
    <row r="36" spans="1:7" s="32" customFormat="1" ht="13.5" customHeight="1">
      <c r="A36" s="26" t="s">
        <v>22</v>
      </c>
      <c r="B36" s="17">
        <v>1.3</v>
      </c>
      <c r="C36" s="15">
        <v>0</v>
      </c>
      <c r="D36" s="18">
        <f t="shared" si="1"/>
        <v>0</v>
      </c>
      <c r="F36" s="33"/>
      <c r="G36" s="33"/>
    </row>
    <row r="37" spans="1:7" s="32" customFormat="1" ht="14.25" customHeight="1">
      <c r="A37" s="26" t="s">
        <v>23</v>
      </c>
      <c r="B37" s="17">
        <v>1.4</v>
      </c>
      <c r="C37" s="15">
        <v>0</v>
      </c>
      <c r="D37" s="18">
        <f t="shared" si="1"/>
        <v>0</v>
      </c>
      <c r="F37" s="33"/>
      <c r="G37" s="33"/>
    </row>
    <row r="38" spans="1:7" s="32" customFormat="1" ht="14.25" customHeight="1">
      <c r="A38" s="26" t="s">
        <v>26</v>
      </c>
      <c r="B38" s="17">
        <v>2.8</v>
      </c>
      <c r="C38" s="15">
        <v>0</v>
      </c>
      <c r="D38" s="18">
        <f t="shared" si="1"/>
        <v>0</v>
      </c>
      <c r="F38" s="33"/>
      <c r="G38" s="33"/>
    </row>
    <row r="39" spans="1:7" s="32" customFormat="1" ht="14.25" customHeight="1">
      <c r="A39" s="26" t="s">
        <v>42</v>
      </c>
      <c r="B39" s="17">
        <v>16.4</v>
      </c>
      <c r="C39" s="15">
        <v>0</v>
      </c>
      <c r="D39" s="18">
        <f t="shared" si="1"/>
        <v>0</v>
      </c>
      <c r="F39" s="33"/>
      <c r="G39" s="33"/>
    </row>
    <row r="40" spans="1:7" s="32" customFormat="1" ht="14.25" customHeight="1">
      <c r="A40" s="22" t="s">
        <v>14</v>
      </c>
      <c r="B40" s="23">
        <f>SUM(B33:B39)</f>
        <v>193.10000000000002</v>
      </c>
      <c r="C40" s="16">
        <f>SUM(C33:C39)</f>
        <v>0</v>
      </c>
      <c r="D40" s="25">
        <f t="shared" si="1"/>
        <v>0</v>
      </c>
      <c r="F40" s="33"/>
      <c r="G40" s="33"/>
    </row>
    <row r="41" spans="1:7" s="32" customFormat="1" ht="12.75" customHeight="1">
      <c r="A41" s="111" t="s">
        <v>27</v>
      </c>
      <c r="B41" s="111"/>
      <c r="C41" s="111"/>
      <c r="D41" s="111"/>
      <c r="F41" s="33"/>
      <c r="G41" s="33"/>
    </row>
    <row r="42" spans="1:7" s="32" customFormat="1" ht="13.5" customHeight="1">
      <c r="A42" s="26" t="s">
        <v>22</v>
      </c>
      <c r="B42" s="17">
        <v>59</v>
      </c>
      <c r="C42" s="17">
        <v>0.809</v>
      </c>
      <c r="D42" s="18">
        <f aca="true" t="shared" si="2" ref="D42:D60">(C42/B42)*100</f>
        <v>1.3711864406779664</v>
      </c>
      <c r="F42" s="34"/>
      <c r="G42" s="35"/>
    </row>
    <row r="43" spans="1:7" s="32" customFormat="1" ht="13.5" customHeight="1">
      <c r="A43" s="26" t="s">
        <v>23</v>
      </c>
      <c r="B43" s="17">
        <v>69.5</v>
      </c>
      <c r="C43" s="17">
        <v>0.956</v>
      </c>
      <c r="D43" s="18">
        <f t="shared" si="2"/>
        <v>1.3755395683453238</v>
      </c>
      <c r="F43" s="8"/>
      <c r="G43" s="35"/>
    </row>
    <row r="44" spans="1:7" s="32" customFormat="1" ht="13.5" customHeight="1">
      <c r="A44" s="26" t="s">
        <v>24</v>
      </c>
      <c r="B44" s="17">
        <v>29.6</v>
      </c>
      <c r="C44" s="17">
        <v>0.282</v>
      </c>
      <c r="D44" s="18">
        <f t="shared" si="2"/>
        <v>0.9527027027027025</v>
      </c>
      <c r="F44" s="9"/>
      <c r="G44" s="35"/>
    </row>
    <row r="45" spans="1:7" s="32" customFormat="1" ht="13.5" customHeight="1">
      <c r="A45" s="26" t="s">
        <v>29</v>
      </c>
      <c r="B45" s="17">
        <v>27.8</v>
      </c>
      <c r="C45" s="17">
        <v>0.403</v>
      </c>
      <c r="D45" s="18">
        <f t="shared" si="2"/>
        <v>1.4496402877697843</v>
      </c>
      <c r="F45" s="9"/>
      <c r="G45" s="35"/>
    </row>
    <row r="46" spans="1:7" s="32" customFormat="1" ht="13.5" customHeight="1">
      <c r="A46" s="26" t="s">
        <v>30</v>
      </c>
      <c r="B46" s="17">
        <v>14.6</v>
      </c>
      <c r="C46" s="17">
        <v>0.377</v>
      </c>
      <c r="D46" s="18">
        <f t="shared" si="2"/>
        <v>2.5821917808219177</v>
      </c>
      <c r="F46" s="9"/>
      <c r="G46" s="35"/>
    </row>
    <row r="47" spans="1:7" s="32" customFormat="1" ht="13.5" customHeight="1">
      <c r="A47" s="26" t="s">
        <v>31</v>
      </c>
      <c r="B47" s="17">
        <v>2.7</v>
      </c>
      <c r="C47" s="17">
        <v>0</v>
      </c>
      <c r="D47" s="18">
        <f t="shared" si="2"/>
        <v>0</v>
      </c>
      <c r="F47" s="9"/>
      <c r="G47" s="35"/>
    </row>
    <row r="48" spans="1:7" s="32" customFormat="1" ht="13.5" customHeight="1">
      <c r="A48" s="26" t="s">
        <v>32</v>
      </c>
      <c r="B48" s="17">
        <v>11.5</v>
      </c>
      <c r="C48" s="17">
        <v>0.685</v>
      </c>
      <c r="D48" s="18">
        <f t="shared" si="2"/>
        <v>5.9565217391304355</v>
      </c>
      <c r="F48" s="8"/>
      <c r="G48" s="35"/>
    </row>
    <row r="49" spans="1:7" s="33" customFormat="1" ht="13.5" customHeight="1">
      <c r="A49" s="26" t="s">
        <v>33</v>
      </c>
      <c r="B49" s="17">
        <v>14.8</v>
      </c>
      <c r="C49" s="17">
        <v>0.425</v>
      </c>
      <c r="D49" s="18">
        <f t="shared" si="2"/>
        <v>2.8716216216216215</v>
      </c>
      <c r="E49" s="32"/>
      <c r="F49" s="8"/>
      <c r="G49" s="35"/>
    </row>
    <row r="50" spans="1:7" s="33" customFormat="1" ht="13.5" customHeight="1">
      <c r="A50" s="26" t="s">
        <v>34</v>
      </c>
      <c r="B50" s="17">
        <v>4.9</v>
      </c>
      <c r="C50" s="17">
        <v>0</v>
      </c>
      <c r="D50" s="18">
        <f t="shared" si="2"/>
        <v>0</v>
      </c>
      <c r="E50" s="32"/>
      <c r="F50" s="8"/>
      <c r="G50" s="35"/>
    </row>
    <row r="51" spans="1:7" s="36" customFormat="1" ht="14.25" customHeight="1">
      <c r="A51" s="26" t="s">
        <v>35</v>
      </c>
      <c r="B51" s="17">
        <v>19.7</v>
      </c>
      <c r="C51" s="17">
        <v>0</v>
      </c>
      <c r="D51" s="18">
        <f t="shared" si="2"/>
        <v>0</v>
      </c>
      <c r="E51" s="32"/>
      <c r="F51" s="9"/>
      <c r="G51" s="35"/>
    </row>
    <row r="52" spans="1:7" s="36" customFormat="1" ht="13.5" customHeight="1">
      <c r="A52" s="26" t="s">
        <v>81</v>
      </c>
      <c r="B52" s="17">
        <v>6.95</v>
      </c>
      <c r="C52" s="17">
        <v>0</v>
      </c>
      <c r="D52" s="18">
        <f t="shared" si="2"/>
        <v>0</v>
      </c>
      <c r="E52" s="32"/>
      <c r="F52" s="9"/>
      <c r="G52" s="35"/>
    </row>
    <row r="53" spans="1:7" s="32" customFormat="1" ht="14.25" customHeight="1">
      <c r="A53" s="26" t="s">
        <v>86</v>
      </c>
      <c r="B53" s="17">
        <v>9.9</v>
      </c>
      <c r="C53" s="17">
        <v>0</v>
      </c>
      <c r="D53" s="18">
        <f t="shared" si="2"/>
        <v>0</v>
      </c>
      <c r="F53" s="9"/>
      <c r="G53" s="35"/>
    </row>
    <row r="54" spans="1:7" s="32" customFormat="1" ht="14.25" customHeight="1">
      <c r="A54" s="26" t="s">
        <v>36</v>
      </c>
      <c r="B54" s="17">
        <v>14.95</v>
      </c>
      <c r="C54" s="17">
        <v>0</v>
      </c>
      <c r="D54" s="18">
        <f t="shared" si="2"/>
        <v>0</v>
      </c>
      <c r="F54" s="9"/>
      <c r="G54" s="35"/>
    </row>
    <row r="55" spans="1:7" s="32" customFormat="1" ht="14.25" customHeight="1">
      <c r="A55" s="26" t="s">
        <v>28</v>
      </c>
      <c r="B55" s="17">
        <v>48.9</v>
      </c>
      <c r="C55" s="17">
        <v>0.2</v>
      </c>
      <c r="D55" s="18">
        <f t="shared" si="2"/>
        <v>0.408997955010225</v>
      </c>
      <c r="E55" s="33"/>
      <c r="F55" s="9"/>
      <c r="G55" s="35"/>
    </row>
    <row r="56" spans="1:7" s="38" customFormat="1" ht="13.5" customHeight="1">
      <c r="A56" s="26" t="s">
        <v>37</v>
      </c>
      <c r="B56" s="17">
        <v>19.7</v>
      </c>
      <c r="C56" s="17">
        <v>0.2</v>
      </c>
      <c r="D56" s="18">
        <f t="shared" si="2"/>
        <v>1.0152284263959392</v>
      </c>
      <c r="E56" s="33"/>
      <c r="F56" s="10"/>
      <c r="G56" s="37"/>
    </row>
    <row r="57" spans="1:7" s="38" customFormat="1" ht="13.5" customHeight="1">
      <c r="A57" s="26" t="s">
        <v>38</v>
      </c>
      <c r="B57" s="17">
        <v>4.5</v>
      </c>
      <c r="C57" s="17">
        <v>0.2</v>
      </c>
      <c r="D57" s="18">
        <f t="shared" si="2"/>
        <v>4.444444444444445</v>
      </c>
      <c r="E57" s="33"/>
      <c r="F57" s="10"/>
      <c r="G57" s="37"/>
    </row>
    <row r="58" spans="1:7" s="38" customFormat="1" ht="13.5" customHeight="1">
      <c r="A58" s="26" t="s">
        <v>42</v>
      </c>
      <c r="B58" s="17">
        <v>96</v>
      </c>
      <c r="C58" s="17">
        <v>0.246</v>
      </c>
      <c r="D58" s="18">
        <f t="shared" si="2"/>
        <v>0.25625000000000003</v>
      </c>
      <c r="E58" s="33"/>
      <c r="F58" s="10"/>
      <c r="G58" s="37"/>
    </row>
    <row r="59" spans="1:7" s="38" customFormat="1" ht="13.5" customHeight="1">
      <c r="A59" s="95" t="s">
        <v>80</v>
      </c>
      <c r="B59" s="17">
        <v>13.982</v>
      </c>
      <c r="C59" s="17">
        <v>0</v>
      </c>
      <c r="D59" s="18">
        <f t="shared" si="2"/>
        <v>0</v>
      </c>
      <c r="E59" s="33"/>
      <c r="F59" s="10"/>
      <c r="G59" s="37"/>
    </row>
    <row r="60" spans="1:7" s="38" customFormat="1" ht="13.5" customHeight="1">
      <c r="A60" s="26" t="s">
        <v>39</v>
      </c>
      <c r="B60" s="17">
        <v>4.98</v>
      </c>
      <c r="C60" s="17">
        <v>0</v>
      </c>
      <c r="D60" s="18">
        <f t="shared" si="2"/>
        <v>0</v>
      </c>
      <c r="E60" s="33"/>
      <c r="F60" s="10"/>
      <c r="G60" s="37"/>
    </row>
    <row r="61" spans="1:7" s="32" customFormat="1" ht="12.75" customHeight="1">
      <c r="A61" s="22" t="s">
        <v>14</v>
      </c>
      <c r="B61" s="24">
        <f>SUM(B42:B60)</f>
        <v>473.962</v>
      </c>
      <c r="C61" s="24">
        <f>SUM(C42:C60)</f>
        <v>4.7829999999999995</v>
      </c>
      <c r="D61" s="25">
        <f>(C61/B61)*100</f>
        <v>1.0091526324895244</v>
      </c>
      <c r="E61" s="36"/>
      <c r="F61" s="9"/>
      <c r="G61" s="35"/>
    </row>
    <row r="62" spans="1:7" s="36" customFormat="1" ht="12.75" customHeight="1">
      <c r="A62" s="115" t="s">
        <v>40</v>
      </c>
      <c r="B62" s="115"/>
      <c r="C62" s="115"/>
      <c r="D62" s="115"/>
      <c r="F62" s="11"/>
      <c r="G62" s="39"/>
    </row>
    <row r="63" spans="1:7" s="36" customFormat="1" ht="12.75" customHeight="1">
      <c r="A63" s="28" t="s">
        <v>41</v>
      </c>
      <c r="B63" s="29">
        <v>79.9</v>
      </c>
      <c r="C63" s="29">
        <v>0</v>
      </c>
      <c r="D63" s="18">
        <f aca="true" t="shared" si="3" ref="D63:D68">(C63/B63)*100</f>
        <v>0</v>
      </c>
      <c r="F63" s="11"/>
      <c r="G63" s="39"/>
    </row>
    <row r="64" spans="1:7" s="36" customFormat="1" ht="12.75" customHeight="1">
      <c r="A64" s="28" t="s">
        <v>42</v>
      </c>
      <c r="B64" s="29">
        <v>29.45</v>
      </c>
      <c r="C64" s="29">
        <v>0</v>
      </c>
      <c r="D64" s="18">
        <f t="shared" si="3"/>
        <v>0</v>
      </c>
      <c r="F64" s="11"/>
      <c r="G64" s="39"/>
    </row>
    <row r="65" spans="1:7" s="36" customFormat="1" ht="13.5" customHeight="1">
      <c r="A65" s="20" t="s">
        <v>80</v>
      </c>
      <c r="B65" s="29">
        <v>14.975</v>
      </c>
      <c r="C65" s="29">
        <v>0</v>
      </c>
      <c r="D65" s="18">
        <f t="shared" si="3"/>
        <v>0</v>
      </c>
      <c r="E65" s="32"/>
      <c r="F65" s="40"/>
      <c r="G65" s="40"/>
    </row>
    <row r="66" spans="1:7" s="36" customFormat="1" ht="13.5" customHeight="1">
      <c r="A66" s="21" t="s">
        <v>39</v>
      </c>
      <c r="B66" s="19">
        <v>14.98</v>
      </c>
      <c r="C66" s="29">
        <v>0</v>
      </c>
      <c r="D66" s="18">
        <f t="shared" si="3"/>
        <v>0</v>
      </c>
      <c r="E66" s="32"/>
      <c r="F66" s="40"/>
      <c r="G66" s="40"/>
    </row>
    <row r="67" spans="1:7" s="32" customFormat="1" ht="13.5" customHeight="1">
      <c r="A67" s="22" t="s">
        <v>14</v>
      </c>
      <c r="B67" s="23">
        <f>SUM(B63:B66)</f>
        <v>139.305</v>
      </c>
      <c r="C67" s="23">
        <f>SUM(C63:C66)</f>
        <v>0</v>
      </c>
      <c r="D67" s="25">
        <f t="shared" si="3"/>
        <v>0</v>
      </c>
      <c r="F67" s="41"/>
      <c r="G67" s="35"/>
    </row>
    <row r="68" spans="1:7" s="32" customFormat="1" ht="12.75" customHeight="1">
      <c r="A68" s="30" t="s">
        <v>43</v>
      </c>
      <c r="B68" s="31">
        <f>SUM(B31,B40,B61,B67)</f>
        <v>1589.867</v>
      </c>
      <c r="C68" s="31">
        <f>SUM(C31,C40,C61,C67)</f>
        <v>4.7829999999999995</v>
      </c>
      <c r="D68" s="25">
        <f t="shared" si="3"/>
        <v>0.3008427748987808</v>
      </c>
      <c r="F68" s="41"/>
      <c r="G68" s="35"/>
    </row>
    <row r="69" spans="1:7" s="32" customFormat="1" ht="13.5" customHeight="1">
      <c r="A69" s="54" t="s">
        <v>16</v>
      </c>
      <c r="B69" s="55">
        <v>30</v>
      </c>
      <c r="C69" s="56"/>
      <c r="D69" s="57"/>
      <c r="E69" s="38"/>
      <c r="F69" s="41"/>
      <c r="G69" s="35"/>
    </row>
    <row r="70" spans="1:6" ht="13.5" customHeight="1">
      <c r="A70" s="54" t="s">
        <v>17</v>
      </c>
      <c r="B70" s="58">
        <v>3</v>
      </c>
      <c r="C70" s="59"/>
      <c r="D70" s="18"/>
      <c r="E70" s="32"/>
      <c r="F70" s="103"/>
    </row>
    <row r="71" spans="1:4" ht="15.75" customHeight="1">
      <c r="A71" s="119" t="s">
        <v>44</v>
      </c>
      <c r="B71" s="119"/>
      <c r="C71" s="119"/>
      <c r="D71" s="119"/>
    </row>
    <row r="72" spans="1:4" ht="13.5" customHeight="1">
      <c r="A72" s="73" t="s">
        <v>82</v>
      </c>
      <c r="B72" s="59">
        <v>22</v>
      </c>
      <c r="C72" s="60">
        <v>7</v>
      </c>
      <c r="D72" s="61">
        <f>(C72/B72)*100</f>
        <v>31.818181818181817</v>
      </c>
    </row>
    <row r="73" spans="1:4" ht="13.5" customHeight="1">
      <c r="A73" s="73" t="s">
        <v>22</v>
      </c>
      <c r="B73" s="59">
        <v>8</v>
      </c>
      <c r="C73" s="60">
        <v>1.5</v>
      </c>
      <c r="D73" s="61">
        <f>(C73/B73)*100</f>
        <v>18.75</v>
      </c>
    </row>
    <row r="74" spans="1:4" ht="13.5" customHeight="1">
      <c r="A74" s="73" t="s">
        <v>83</v>
      </c>
      <c r="B74" s="59">
        <v>59</v>
      </c>
      <c r="C74" s="60">
        <v>0</v>
      </c>
      <c r="D74" s="61">
        <f>(C74/B74)*100</f>
        <v>0</v>
      </c>
    </row>
    <row r="75" spans="1:4" ht="13.5" customHeight="1">
      <c r="A75" s="73" t="s">
        <v>84</v>
      </c>
      <c r="B75" s="59">
        <v>107</v>
      </c>
      <c r="C75" s="60">
        <v>0</v>
      </c>
      <c r="D75" s="61">
        <f>(C75/B75)*100</f>
        <v>0</v>
      </c>
    </row>
    <row r="76" spans="1:4" ht="13.5" customHeight="1">
      <c r="A76" s="78" t="s">
        <v>14</v>
      </c>
      <c r="B76" s="31">
        <f>SUM(B72:B75)</f>
        <v>196</v>
      </c>
      <c r="C76" s="31">
        <f>SUM(C72:C75)</f>
        <v>8.5</v>
      </c>
      <c r="D76" s="63">
        <f>(C76/B76)*100</f>
        <v>4.336734693877551</v>
      </c>
    </row>
    <row r="77" spans="1:4" ht="12.75" customHeight="1">
      <c r="A77" s="120" t="s">
        <v>45</v>
      </c>
      <c r="B77" s="120"/>
      <c r="C77" s="120"/>
      <c r="D77" s="120"/>
    </row>
    <row r="78" spans="1:4" ht="12.75" customHeight="1">
      <c r="A78" s="115" t="s">
        <v>46</v>
      </c>
      <c r="B78" s="115"/>
      <c r="C78" s="115"/>
      <c r="D78" s="115"/>
    </row>
    <row r="79" spans="1:4" ht="12.75" customHeight="1">
      <c r="A79" s="111" t="s">
        <v>47</v>
      </c>
      <c r="B79" s="111"/>
      <c r="C79" s="111"/>
      <c r="D79" s="111"/>
    </row>
    <row r="80" spans="1:4" ht="12.75" customHeight="1">
      <c r="A80" s="73" t="s">
        <v>48</v>
      </c>
      <c r="B80" s="59">
        <v>58.57</v>
      </c>
      <c r="C80" s="59">
        <v>17.505</v>
      </c>
      <c r="D80" s="61">
        <f aca="true" t="shared" si="4" ref="D80:D86">(C80/B80)*100</f>
        <v>29.887314324739627</v>
      </c>
    </row>
    <row r="81" spans="1:4" ht="12.75" customHeight="1">
      <c r="A81" s="73" t="s">
        <v>49</v>
      </c>
      <c r="B81" s="59">
        <v>42.599</v>
      </c>
      <c r="C81" s="59">
        <v>18.56</v>
      </c>
      <c r="D81" s="61">
        <f t="shared" si="4"/>
        <v>43.5690978661471</v>
      </c>
    </row>
    <row r="82" spans="1:4" ht="12.75" customHeight="1">
      <c r="A82" s="74" t="s">
        <v>50</v>
      </c>
      <c r="B82" s="59">
        <v>6.901</v>
      </c>
      <c r="C82" s="59">
        <v>0.9</v>
      </c>
      <c r="D82" s="61">
        <f t="shared" si="4"/>
        <v>13.041588175626723</v>
      </c>
    </row>
    <row r="83" spans="1:4" ht="12.75" customHeight="1">
      <c r="A83" s="74" t="s">
        <v>32</v>
      </c>
      <c r="B83" s="59">
        <v>108.186</v>
      </c>
      <c r="C83" s="59">
        <v>47.795</v>
      </c>
      <c r="D83" s="61">
        <f t="shared" si="4"/>
        <v>44.17854435878949</v>
      </c>
    </row>
    <row r="84" spans="1:4" ht="12.75" customHeight="1">
      <c r="A84" s="74" t="s">
        <v>37</v>
      </c>
      <c r="B84" s="59">
        <v>9.675</v>
      </c>
      <c r="C84" s="59">
        <v>5.59</v>
      </c>
      <c r="D84" s="61">
        <f t="shared" si="4"/>
        <v>57.77777777777777</v>
      </c>
    </row>
    <row r="85" spans="1:4" ht="12.75" customHeight="1">
      <c r="A85" s="74" t="s">
        <v>51</v>
      </c>
      <c r="B85" s="59">
        <v>14.44</v>
      </c>
      <c r="C85" s="59">
        <v>2</v>
      </c>
      <c r="D85" s="61">
        <f t="shared" si="4"/>
        <v>13.850415512465375</v>
      </c>
    </row>
    <row r="86" spans="1:4" ht="12.75" customHeight="1">
      <c r="A86" s="74" t="s">
        <v>52</v>
      </c>
      <c r="B86" s="59">
        <v>9.5</v>
      </c>
      <c r="C86" s="59">
        <v>2.139</v>
      </c>
      <c r="D86" s="61">
        <f t="shared" si="4"/>
        <v>22.515789473684208</v>
      </c>
    </row>
    <row r="87" spans="1:4" ht="14.25" customHeight="1">
      <c r="A87" s="78" t="s">
        <v>14</v>
      </c>
      <c r="B87" s="31">
        <f>SUM(B80:B86)</f>
        <v>249.871</v>
      </c>
      <c r="C87" s="31">
        <f>SUM(C80:C86)</f>
        <v>94.48899999999999</v>
      </c>
      <c r="D87" s="63">
        <f>(C87/B87)*100</f>
        <v>37.81511259810061</v>
      </c>
    </row>
    <row r="88" spans="1:4" ht="16.5" customHeight="1">
      <c r="A88" s="111" t="s">
        <v>53</v>
      </c>
      <c r="B88" s="111"/>
      <c r="C88" s="111"/>
      <c r="D88" s="111"/>
    </row>
    <row r="89" spans="1:4" ht="12" customHeight="1">
      <c r="A89" s="73" t="s">
        <v>48</v>
      </c>
      <c r="B89" s="59">
        <v>29.139</v>
      </c>
      <c r="C89" s="59">
        <v>0.902</v>
      </c>
      <c r="D89" s="61">
        <f>(C89/B89)*100</f>
        <v>3.095507738769347</v>
      </c>
    </row>
    <row r="90" spans="1:4" ht="12" customHeight="1">
      <c r="A90" s="73" t="s">
        <v>49</v>
      </c>
      <c r="B90" s="59">
        <v>19.356</v>
      </c>
      <c r="C90" s="59">
        <v>0.585</v>
      </c>
      <c r="D90" s="61">
        <f>(C90/B90)*100</f>
        <v>3.0223186608803467</v>
      </c>
    </row>
    <row r="91" spans="1:4" ht="12" customHeight="1">
      <c r="A91" s="74" t="s">
        <v>32</v>
      </c>
      <c r="B91" s="59">
        <v>41.876</v>
      </c>
      <c r="C91" s="59">
        <v>1.722</v>
      </c>
      <c r="D91" s="61">
        <f>(C91/B91)*100</f>
        <v>4.112140605597479</v>
      </c>
    </row>
    <row r="92" spans="1:4" ht="12" customHeight="1">
      <c r="A92" s="74" t="s">
        <v>52</v>
      </c>
      <c r="B92" s="59">
        <v>4</v>
      </c>
      <c r="C92" s="59">
        <v>0.223</v>
      </c>
      <c r="D92" s="61">
        <f>(C92/B92)*100</f>
        <v>5.575</v>
      </c>
    </row>
    <row r="93" spans="1:4" ht="12" customHeight="1">
      <c r="A93" s="78" t="s">
        <v>14</v>
      </c>
      <c r="B93" s="31">
        <f>SUM(B89:B92)</f>
        <v>94.37100000000001</v>
      </c>
      <c r="C93" s="77">
        <f>SUM(C89:C92)</f>
        <v>3.432</v>
      </c>
      <c r="D93" s="63">
        <f>(C93/B93)*100</f>
        <v>3.6367104301109445</v>
      </c>
    </row>
    <row r="94" spans="1:4" ht="12.75" customHeight="1">
      <c r="A94" s="111" t="s">
        <v>54</v>
      </c>
      <c r="B94" s="111"/>
      <c r="C94" s="111"/>
      <c r="D94" s="111"/>
    </row>
    <row r="95" spans="1:4" ht="12" customHeight="1">
      <c r="A95" s="73" t="s">
        <v>48</v>
      </c>
      <c r="B95" s="59">
        <v>20.149</v>
      </c>
      <c r="C95" s="59">
        <v>3.029</v>
      </c>
      <c r="D95" s="61">
        <f>(C95/B95)*100</f>
        <v>15.03300411931113</v>
      </c>
    </row>
    <row r="96" spans="1:4" ht="12" customHeight="1">
      <c r="A96" s="73" t="s">
        <v>49</v>
      </c>
      <c r="B96" s="59">
        <v>21.575</v>
      </c>
      <c r="C96" s="59">
        <v>0.15</v>
      </c>
      <c r="D96" s="61">
        <f>(C96/B96)*100</f>
        <v>0.6952491309385863</v>
      </c>
    </row>
    <row r="97" spans="1:4" ht="12" customHeight="1">
      <c r="A97" s="73" t="s">
        <v>32</v>
      </c>
      <c r="B97" s="59">
        <v>61.75</v>
      </c>
      <c r="C97" s="59">
        <v>1.24</v>
      </c>
      <c r="D97" s="61">
        <f>(C97/B97)*100</f>
        <v>2.0080971659919027</v>
      </c>
    </row>
    <row r="98" spans="1:4" ht="12" customHeight="1">
      <c r="A98" s="74" t="s">
        <v>52</v>
      </c>
      <c r="B98" s="59">
        <v>4</v>
      </c>
      <c r="C98" s="59">
        <v>0.018</v>
      </c>
      <c r="D98" s="61">
        <f>(C98/B98)*100</f>
        <v>0.44999999999999996</v>
      </c>
    </row>
    <row r="99" spans="1:4" ht="12" customHeight="1">
      <c r="A99" s="78" t="s">
        <v>14</v>
      </c>
      <c r="B99" s="31">
        <f>SUM(B95:B98)</f>
        <v>107.474</v>
      </c>
      <c r="C99" s="31">
        <f>SUM(C95:C98)</f>
        <v>4.436999999999999</v>
      </c>
      <c r="D99" s="63">
        <f>(C99/B99)*100</f>
        <v>4.128440366972477</v>
      </c>
    </row>
    <row r="100" spans="1:4" ht="12.75" customHeight="1">
      <c r="A100" s="111" t="s">
        <v>55</v>
      </c>
      <c r="B100" s="111"/>
      <c r="C100" s="111"/>
      <c r="D100" s="111"/>
    </row>
    <row r="101" spans="1:4" ht="11.25" customHeight="1">
      <c r="A101" s="73" t="s">
        <v>56</v>
      </c>
      <c r="B101" s="59">
        <v>4.378</v>
      </c>
      <c r="C101" s="59">
        <v>1.49</v>
      </c>
      <c r="D101" s="61">
        <f aca="true" t="shared" si="5" ref="D101:D106">(C101/B101)*100</f>
        <v>34.03380539058931</v>
      </c>
    </row>
    <row r="102" spans="1:4" ht="11.25" customHeight="1">
      <c r="A102" s="73" t="s">
        <v>49</v>
      </c>
      <c r="B102" s="59">
        <v>3.656</v>
      </c>
      <c r="C102" s="59">
        <v>1.21</v>
      </c>
      <c r="D102" s="61">
        <f t="shared" si="5"/>
        <v>33.096280087527354</v>
      </c>
    </row>
    <row r="103" spans="1:4" ht="11.25" customHeight="1">
      <c r="A103" s="74" t="s">
        <v>32</v>
      </c>
      <c r="B103" s="59">
        <v>5.809</v>
      </c>
      <c r="C103" s="59">
        <v>0</v>
      </c>
      <c r="D103" s="61">
        <f t="shared" si="5"/>
        <v>0</v>
      </c>
    </row>
    <row r="104" spans="1:4" ht="11.25" customHeight="1">
      <c r="A104" s="74" t="s">
        <v>51</v>
      </c>
      <c r="B104" s="59">
        <v>5</v>
      </c>
      <c r="C104" s="59">
        <v>0</v>
      </c>
      <c r="D104" s="61">
        <f t="shared" si="5"/>
        <v>0</v>
      </c>
    </row>
    <row r="105" spans="1:4" ht="11.25" customHeight="1">
      <c r="A105" s="74" t="s">
        <v>52</v>
      </c>
      <c r="B105" s="59">
        <v>3</v>
      </c>
      <c r="C105" s="59">
        <v>0</v>
      </c>
      <c r="D105" s="61">
        <f t="shared" si="5"/>
        <v>0</v>
      </c>
    </row>
    <row r="106" spans="1:4" ht="11.25" customHeight="1">
      <c r="A106" s="78" t="s">
        <v>14</v>
      </c>
      <c r="B106" s="31">
        <f>SUM(B101:B105)</f>
        <v>21.843</v>
      </c>
      <c r="C106" s="77">
        <f>SUM(C101:C105)</f>
        <v>2.7</v>
      </c>
      <c r="D106" s="63">
        <f t="shared" si="5"/>
        <v>12.360939431396787</v>
      </c>
    </row>
    <row r="107" spans="1:4" ht="15.75" customHeight="1">
      <c r="A107" s="111" t="s">
        <v>57</v>
      </c>
      <c r="B107" s="111"/>
      <c r="C107" s="111"/>
      <c r="D107" s="111"/>
    </row>
    <row r="108" spans="1:4" ht="12" customHeight="1">
      <c r="A108" s="62" t="s">
        <v>52</v>
      </c>
      <c r="B108" s="82">
        <v>3</v>
      </c>
      <c r="C108" s="82">
        <v>0</v>
      </c>
      <c r="D108" s="81">
        <f>(C108/B108)*100</f>
        <v>0</v>
      </c>
    </row>
    <row r="109" spans="1:4" ht="12" customHeight="1">
      <c r="A109" s="48" t="s">
        <v>14</v>
      </c>
      <c r="B109" s="75">
        <f>SUM(B108:B108)</f>
        <v>3</v>
      </c>
      <c r="C109" s="75">
        <f>SUM(C108:C108)</f>
        <v>0</v>
      </c>
      <c r="D109" s="76">
        <f>(C109/B109)*100</f>
        <v>0</v>
      </c>
    </row>
    <row r="110" spans="1:4" ht="15" customHeight="1">
      <c r="A110" s="111" t="s">
        <v>58</v>
      </c>
      <c r="B110" s="111"/>
      <c r="C110" s="111"/>
      <c r="D110" s="111"/>
    </row>
    <row r="111" spans="1:4" ht="12.75" customHeight="1">
      <c r="A111" s="73" t="s">
        <v>85</v>
      </c>
      <c r="B111" s="83">
        <v>8.887</v>
      </c>
      <c r="C111" s="83">
        <v>2.718</v>
      </c>
      <c r="D111" s="84">
        <f>(C111/B111)*100</f>
        <v>30.583999099808707</v>
      </c>
    </row>
    <row r="112" spans="1:4" ht="12.75" customHeight="1">
      <c r="A112" s="74" t="s">
        <v>51</v>
      </c>
      <c r="B112" s="59">
        <v>3</v>
      </c>
      <c r="C112" s="83">
        <v>0.98</v>
      </c>
      <c r="D112" s="84">
        <f>(C112/B112)*100</f>
        <v>32.666666666666664</v>
      </c>
    </row>
    <row r="113" spans="1:4" ht="12.75" customHeight="1">
      <c r="A113" s="78" t="s">
        <v>14</v>
      </c>
      <c r="B113" s="31">
        <f>SUM(B111:B112)</f>
        <v>11.887</v>
      </c>
      <c r="C113" s="31">
        <f>SUM(C111:C112)</f>
        <v>3.698</v>
      </c>
      <c r="D113" s="85">
        <f>(C113/B113)*100</f>
        <v>31.10961554639522</v>
      </c>
    </row>
    <row r="114" spans="1:4" ht="16.5" customHeight="1">
      <c r="A114" s="111" t="s">
        <v>59</v>
      </c>
      <c r="B114" s="111"/>
      <c r="C114" s="111"/>
      <c r="D114" s="111"/>
    </row>
    <row r="115" spans="1:4" ht="12.75" customHeight="1">
      <c r="A115" s="62" t="s">
        <v>52</v>
      </c>
      <c r="B115" s="82">
        <v>8</v>
      </c>
      <c r="C115" s="82">
        <v>0</v>
      </c>
      <c r="D115" s="86">
        <f>(C115/B115)*100</f>
        <v>0</v>
      </c>
    </row>
    <row r="116" spans="1:4" ht="12.75" customHeight="1">
      <c r="A116" s="48" t="s">
        <v>14</v>
      </c>
      <c r="B116" s="75">
        <f>SUM(B115:B115)</f>
        <v>8</v>
      </c>
      <c r="C116" s="82">
        <v>0</v>
      </c>
      <c r="D116" s="87">
        <f>(C116/B116)*100</f>
        <v>0</v>
      </c>
    </row>
    <row r="117" spans="1:4" ht="12.75" customHeight="1">
      <c r="A117" s="48" t="s">
        <v>60</v>
      </c>
      <c r="B117" s="75">
        <f>SUM(B87,B93,B99,B106,B109,B113,B116)</f>
        <v>496.446</v>
      </c>
      <c r="C117" s="75">
        <f>C87+C93+C99+C106+C109+C113+C116</f>
        <v>108.75599999999999</v>
      </c>
      <c r="D117" s="87">
        <f>(C117/B117)*100</f>
        <v>21.906914347179747</v>
      </c>
    </row>
    <row r="118" spans="1:5" ht="18" customHeight="1">
      <c r="A118" s="114" t="s">
        <v>61</v>
      </c>
      <c r="B118" s="114"/>
      <c r="C118" s="114"/>
      <c r="D118" s="114"/>
      <c r="E118" s="104"/>
    </row>
    <row r="119" spans="1:4" ht="12" customHeight="1">
      <c r="A119" s="73" t="s">
        <v>48</v>
      </c>
      <c r="B119" s="59">
        <v>7</v>
      </c>
      <c r="C119" s="59">
        <v>5.22</v>
      </c>
      <c r="D119" s="61">
        <f aca="true" t="shared" si="6" ref="D119:D124">(C119/B119)*100</f>
        <v>74.57142857142857</v>
      </c>
    </row>
    <row r="120" spans="1:4" ht="12.75" customHeight="1">
      <c r="A120" s="73" t="s">
        <v>49</v>
      </c>
      <c r="B120" s="59">
        <v>4.5</v>
      </c>
      <c r="C120" s="59">
        <v>1.5</v>
      </c>
      <c r="D120" s="61">
        <f t="shared" si="6"/>
        <v>33.33333333333333</v>
      </c>
    </row>
    <row r="121" spans="1:4" ht="12.75" customHeight="1">
      <c r="A121" s="73" t="s">
        <v>37</v>
      </c>
      <c r="B121" s="59">
        <v>10.5</v>
      </c>
      <c r="C121" s="59">
        <v>1.93</v>
      </c>
      <c r="D121" s="61">
        <f t="shared" si="6"/>
        <v>18.38095238095238</v>
      </c>
    </row>
    <row r="122" spans="1:4" ht="15.75" customHeight="1">
      <c r="A122" s="74" t="s">
        <v>51</v>
      </c>
      <c r="B122" s="59">
        <v>20</v>
      </c>
      <c r="C122" s="59">
        <v>0</v>
      </c>
      <c r="D122" s="61">
        <f t="shared" si="6"/>
        <v>0</v>
      </c>
    </row>
    <row r="123" spans="1:4" ht="12.75" customHeight="1">
      <c r="A123" s="74" t="s">
        <v>52</v>
      </c>
      <c r="B123" s="59">
        <v>10</v>
      </c>
      <c r="C123" s="59">
        <v>0</v>
      </c>
      <c r="D123" s="61">
        <f t="shared" si="6"/>
        <v>0</v>
      </c>
    </row>
    <row r="124" spans="1:4" ht="15.75" customHeight="1">
      <c r="A124" s="78" t="s">
        <v>14</v>
      </c>
      <c r="B124" s="31">
        <f>SUM(B119:B123)</f>
        <v>52</v>
      </c>
      <c r="C124" s="31">
        <f>SUM(C119:C123)</f>
        <v>8.65</v>
      </c>
      <c r="D124" s="63">
        <f t="shared" si="6"/>
        <v>16.634615384615387</v>
      </c>
    </row>
    <row r="125" spans="1:4" ht="16.5" customHeight="1">
      <c r="A125" s="111" t="s">
        <v>62</v>
      </c>
      <c r="B125" s="111"/>
      <c r="C125" s="111"/>
      <c r="D125" s="111"/>
    </row>
    <row r="126" spans="1:4" ht="14.25" customHeight="1">
      <c r="A126" s="62" t="s">
        <v>48</v>
      </c>
      <c r="B126" s="80">
        <v>9</v>
      </c>
      <c r="C126" s="80">
        <v>0</v>
      </c>
      <c r="D126" s="81">
        <f aca="true" t="shared" si="7" ref="D126:D131">(C126/B126)*100</f>
        <v>0</v>
      </c>
    </row>
    <row r="127" spans="1:4" ht="14.25" customHeight="1">
      <c r="A127" s="62" t="s">
        <v>49</v>
      </c>
      <c r="B127" s="80">
        <v>10</v>
      </c>
      <c r="C127" s="80">
        <v>0</v>
      </c>
      <c r="D127" s="81">
        <f t="shared" si="7"/>
        <v>0</v>
      </c>
    </row>
    <row r="128" spans="1:4" ht="14.25" customHeight="1">
      <c r="A128" s="62" t="s">
        <v>37</v>
      </c>
      <c r="B128" s="82">
        <v>15</v>
      </c>
      <c r="C128" s="80">
        <v>0</v>
      </c>
      <c r="D128" s="81">
        <f t="shared" si="7"/>
        <v>0</v>
      </c>
    </row>
    <row r="129" spans="1:4" ht="14.25" customHeight="1">
      <c r="A129" s="62" t="s">
        <v>52</v>
      </c>
      <c r="B129" s="82">
        <v>9</v>
      </c>
      <c r="C129" s="80">
        <v>0</v>
      </c>
      <c r="D129" s="81">
        <f t="shared" si="7"/>
        <v>0</v>
      </c>
    </row>
    <row r="130" spans="1:4" ht="14.25" customHeight="1">
      <c r="A130" s="62" t="s">
        <v>51</v>
      </c>
      <c r="B130" s="82">
        <v>13</v>
      </c>
      <c r="C130" s="80">
        <v>0</v>
      </c>
      <c r="D130" s="81">
        <f t="shared" si="7"/>
        <v>0</v>
      </c>
    </row>
    <row r="131" spans="1:4" ht="14.25" customHeight="1">
      <c r="A131" s="48" t="s">
        <v>14</v>
      </c>
      <c r="B131" s="75">
        <f>SUM(B126:B130)</f>
        <v>56</v>
      </c>
      <c r="C131" s="75">
        <f>SUM(C126:C130)</f>
        <v>0</v>
      </c>
      <c r="D131" s="76">
        <f t="shared" si="7"/>
        <v>0</v>
      </c>
    </row>
    <row r="132" spans="1:4" ht="15" customHeight="1">
      <c r="A132" s="115" t="s">
        <v>63</v>
      </c>
      <c r="B132" s="115"/>
      <c r="C132" s="115"/>
      <c r="D132" s="115"/>
    </row>
    <row r="133" spans="1:4" ht="12" customHeight="1">
      <c r="A133" s="74" t="s">
        <v>48</v>
      </c>
      <c r="B133" s="59">
        <v>141.828</v>
      </c>
      <c r="C133" s="59">
        <v>7.35</v>
      </c>
      <c r="D133" s="79">
        <f aca="true" t="shared" si="8" ref="D133:D146">(C133/B133)*100</f>
        <v>5.182333530755563</v>
      </c>
    </row>
    <row r="134" spans="1:4" ht="12" customHeight="1">
      <c r="A134" s="73" t="s">
        <v>49</v>
      </c>
      <c r="B134" s="59">
        <v>29.7</v>
      </c>
      <c r="C134" s="59">
        <v>7.846</v>
      </c>
      <c r="D134" s="79">
        <f t="shared" si="8"/>
        <v>26.41750841750842</v>
      </c>
    </row>
    <row r="135" spans="1:4" ht="12" customHeight="1">
      <c r="A135" s="74" t="s">
        <v>50</v>
      </c>
      <c r="B135" s="59">
        <v>3</v>
      </c>
      <c r="C135" s="59">
        <v>0</v>
      </c>
      <c r="D135" s="79">
        <f t="shared" si="8"/>
        <v>0</v>
      </c>
    </row>
    <row r="136" spans="1:4" ht="12" customHeight="1">
      <c r="A136" s="74" t="s">
        <v>37</v>
      </c>
      <c r="B136" s="59">
        <v>20</v>
      </c>
      <c r="C136" s="59">
        <v>2.185</v>
      </c>
      <c r="D136" s="79">
        <f t="shared" si="8"/>
        <v>10.925</v>
      </c>
    </row>
    <row r="137" spans="1:4" ht="12" customHeight="1">
      <c r="A137" s="74" t="s">
        <v>32</v>
      </c>
      <c r="B137" s="59">
        <v>26</v>
      </c>
      <c r="C137" s="59">
        <v>7.702</v>
      </c>
      <c r="D137" s="79">
        <f t="shared" si="8"/>
        <v>29.623076923076923</v>
      </c>
    </row>
    <row r="138" spans="1:4" ht="12" customHeight="1">
      <c r="A138" s="74" t="s">
        <v>52</v>
      </c>
      <c r="B138" s="59">
        <v>13</v>
      </c>
      <c r="C138" s="59">
        <v>0.7</v>
      </c>
      <c r="D138" s="79">
        <f t="shared" si="8"/>
        <v>5.384615384615384</v>
      </c>
    </row>
    <row r="139" spans="1:4" ht="12" customHeight="1">
      <c r="A139" s="74" t="s">
        <v>28</v>
      </c>
      <c r="B139" s="59">
        <v>2.92</v>
      </c>
      <c r="C139" s="59">
        <v>0.6</v>
      </c>
      <c r="D139" s="79">
        <f t="shared" si="8"/>
        <v>20.54794520547945</v>
      </c>
    </row>
    <row r="140" spans="1:4" ht="12" customHeight="1">
      <c r="A140" s="74" t="s">
        <v>64</v>
      </c>
      <c r="B140" s="59">
        <v>2.7</v>
      </c>
      <c r="C140" s="59">
        <v>1.1</v>
      </c>
      <c r="D140" s="79">
        <f t="shared" si="8"/>
        <v>40.74074074074075</v>
      </c>
    </row>
    <row r="141" spans="1:4" ht="12" customHeight="1">
      <c r="A141" s="74" t="s">
        <v>65</v>
      </c>
      <c r="B141" s="59">
        <v>34.626</v>
      </c>
      <c r="C141" s="59">
        <v>2.363</v>
      </c>
      <c r="D141" s="79">
        <f t="shared" si="8"/>
        <v>6.8243516432738405</v>
      </c>
    </row>
    <row r="142" spans="1:4" ht="12" customHeight="1">
      <c r="A142" s="74" t="s">
        <v>66</v>
      </c>
      <c r="B142" s="59">
        <v>3</v>
      </c>
      <c r="C142" s="59">
        <v>0.55</v>
      </c>
      <c r="D142" s="79">
        <f t="shared" si="8"/>
        <v>18.333333333333336</v>
      </c>
    </row>
    <row r="143" spans="1:4" ht="12" customHeight="1">
      <c r="A143" s="74" t="s">
        <v>67</v>
      </c>
      <c r="B143" s="59">
        <v>3</v>
      </c>
      <c r="C143" s="59">
        <v>1</v>
      </c>
      <c r="D143" s="79">
        <f t="shared" si="8"/>
        <v>33.33333333333333</v>
      </c>
    </row>
    <row r="144" spans="1:4" ht="12" customHeight="1">
      <c r="A144" s="74" t="s">
        <v>23</v>
      </c>
      <c r="B144" s="59">
        <v>3</v>
      </c>
      <c r="C144" s="59">
        <v>0</v>
      </c>
      <c r="D144" s="79">
        <f t="shared" si="8"/>
        <v>0</v>
      </c>
    </row>
    <row r="145" spans="1:4" ht="12" customHeight="1">
      <c r="A145" s="74" t="s">
        <v>68</v>
      </c>
      <c r="B145" s="59">
        <v>22.102</v>
      </c>
      <c r="C145" s="59">
        <v>0.21</v>
      </c>
      <c r="D145" s="79">
        <f t="shared" si="8"/>
        <v>0.9501402588001087</v>
      </c>
    </row>
    <row r="146" spans="1:4" ht="12" customHeight="1">
      <c r="A146" s="74" t="s">
        <v>69</v>
      </c>
      <c r="B146" s="59">
        <v>3</v>
      </c>
      <c r="C146" s="59">
        <v>0</v>
      </c>
      <c r="D146" s="79">
        <f t="shared" si="8"/>
        <v>0</v>
      </c>
    </row>
    <row r="147" spans="1:4" ht="12" customHeight="1">
      <c r="A147" s="30" t="s">
        <v>14</v>
      </c>
      <c r="B147" s="31">
        <f>SUM(B133:B146)</f>
        <v>307.8759999999999</v>
      </c>
      <c r="C147" s="31">
        <f>SUM(C133:C146)</f>
        <v>31.606</v>
      </c>
      <c r="D147" s="79">
        <f>(C147/B147)*100</f>
        <v>10.265821304681108</v>
      </c>
    </row>
    <row r="148" spans="1:4" ht="12" customHeight="1">
      <c r="A148" s="30" t="s">
        <v>70</v>
      </c>
      <c r="B148" s="31">
        <f>SUM(B117,B124,B131,B147,)</f>
        <v>912.3219999999999</v>
      </c>
      <c r="C148" s="88">
        <f>SUM(C117,C124,C131,C147,)</f>
        <v>149.012</v>
      </c>
      <c r="D148" s="63">
        <f>(C148/B148)*100</f>
        <v>16.333268297815906</v>
      </c>
    </row>
    <row r="149" spans="1:4" ht="12" customHeight="1">
      <c r="A149" s="30" t="s">
        <v>71</v>
      </c>
      <c r="B149" s="31">
        <f>SUM(B76,B148)</f>
        <v>1108.322</v>
      </c>
      <c r="C149" s="31">
        <f>SUM(C76,C148)</f>
        <v>157.512</v>
      </c>
      <c r="D149" s="85">
        <f>(C149/B149)*100</f>
        <v>14.211754345758726</v>
      </c>
    </row>
    <row r="150" spans="1:4" ht="12" customHeight="1">
      <c r="A150" s="30" t="s">
        <v>16</v>
      </c>
      <c r="B150" s="55">
        <v>19</v>
      </c>
      <c r="C150" s="64"/>
      <c r="D150" s="65"/>
    </row>
    <row r="151" spans="1:4" ht="12" customHeight="1">
      <c r="A151" s="30" t="s">
        <v>17</v>
      </c>
      <c r="B151" s="55">
        <v>26</v>
      </c>
      <c r="C151" s="64"/>
      <c r="D151" s="65"/>
    </row>
    <row r="152" spans="1:4" ht="12.75" customHeight="1">
      <c r="A152" s="115" t="s">
        <v>72</v>
      </c>
      <c r="B152" s="115"/>
      <c r="C152" s="115"/>
      <c r="D152" s="115"/>
    </row>
    <row r="153" spans="1:4" ht="12.75" customHeight="1">
      <c r="A153" s="115" t="s">
        <v>73</v>
      </c>
      <c r="B153" s="115"/>
      <c r="C153" s="115"/>
      <c r="D153" s="115"/>
    </row>
    <row r="154" spans="1:4" ht="12" customHeight="1">
      <c r="A154" s="66" t="s">
        <v>26</v>
      </c>
      <c r="B154" s="59">
        <v>15.3</v>
      </c>
      <c r="C154" s="67">
        <v>0</v>
      </c>
      <c r="D154" s="61">
        <f>(C154/B154)*100</f>
        <v>0</v>
      </c>
    </row>
    <row r="155" spans="1:4" ht="12" customHeight="1">
      <c r="A155" s="66" t="s">
        <v>32</v>
      </c>
      <c r="B155" s="59">
        <v>58.4</v>
      </c>
      <c r="C155" s="67">
        <v>0</v>
      </c>
      <c r="D155" s="61">
        <f>(C155/B155)*100</f>
        <v>0</v>
      </c>
    </row>
    <row r="156" spans="1:4" ht="12" customHeight="1">
      <c r="A156" s="68" t="s">
        <v>23</v>
      </c>
      <c r="B156" s="59">
        <v>43.4</v>
      </c>
      <c r="C156" s="67">
        <v>0</v>
      </c>
      <c r="D156" s="61">
        <f>(C156/B156)*100</f>
        <v>0</v>
      </c>
    </row>
    <row r="157" spans="1:4" ht="12" customHeight="1">
      <c r="A157" s="69" t="s">
        <v>14</v>
      </c>
      <c r="B157" s="31">
        <f>SUM(B154:B156)</f>
        <v>117.1</v>
      </c>
      <c r="C157" s="67">
        <v>0</v>
      </c>
      <c r="D157" s="63">
        <f>(C157/B157)*100</f>
        <v>0</v>
      </c>
    </row>
    <row r="158" spans="1:10" ht="16.5" customHeight="1">
      <c r="A158" s="114" t="s">
        <v>74</v>
      </c>
      <c r="B158" s="114"/>
      <c r="C158" s="114"/>
      <c r="D158" s="114"/>
      <c r="G158" s="112"/>
      <c r="H158" s="112"/>
      <c r="I158" s="112"/>
      <c r="J158" s="112"/>
    </row>
    <row r="159" spans="1:10" ht="12" customHeight="1">
      <c r="A159" s="66" t="s">
        <v>23</v>
      </c>
      <c r="B159" s="59">
        <v>46.5</v>
      </c>
      <c r="C159" s="67">
        <v>0</v>
      </c>
      <c r="D159" s="61">
        <f>(C159/B159)*100</f>
        <v>0</v>
      </c>
      <c r="G159" s="112" t="s">
        <v>75</v>
      </c>
      <c r="H159" s="112"/>
      <c r="I159" s="112"/>
      <c r="J159" s="112"/>
    </row>
    <row r="160" spans="1:10" ht="12" customHeight="1">
      <c r="A160" s="70" t="s">
        <v>14</v>
      </c>
      <c r="B160" s="77">
        <f>B159</f>
        <v>46.5</v>
      </c>
      <c r="C160" s="96">
        <v>0</v>
      </c>
      <c r="D160" s="71">
        <f>(C160/B160)*100</f>
        <v>0</v>
      </c>
      <c r="G160" s="112"/>
      <c r="H160" s="112"/>
      <c r="I160" s="112"/>
      <c r="J160" s="112"/>
    </row>
    <row r="161" spans="1:10" ht="12" customHeight="1">
      <c r="A161" s="113" t="s">
        <v>87</v>
      </c>
      <c r="B161" s="113"/>
      <c r="C161" s="113"/>
      <c r="D161" s="113"/>
      <c r="G161" s="105"/>
      <c r="H161" s="105"/>
      <c r="I161" s="105"/>
      <c r="J161" s="105"/>
    </row>
    <row r="162" spans="1:10" ht="12" customHeight="1">
      <c r="A162" s="97" t="s">
        <v>23</v>
      </c>
      <c r="B162" s="98">
        <v>14.41</v>
      </c>
      <c r="C162" s="99">
        <v>0</v>
      </c>
      <c r="D162" s="99">
        <f>(C162/B162)*100</f>
        <v>0</v>
      </c>
      <c r="G162" s="105"/>
      <c r="H162" s="105"/>
      <c r="I162" s="105"/>
      <c r="J162" s="105"/>
    </row>
    <row r="163" spans="1:10" ht="12" customHeight="1">
      <c r="A163" s="97" t="s">
        <v>14</v>
      </c>
      <c r="B163" s="98">
        <f>B162</f>
        <v>14.41</v>
      </c>
      <c r="C163" s="99">
        <v>0</v>
      </c>
      <c r="D163" s="99">
        <f>(C163/B163)*100</f>
        <v>0</v>
      </c>
      <c r="G163" s="105"/>
      <c r="H163" s="105"/>
      <c r="I163" s="105"/>
      <c r="J163" s="105"/>
    </row>
    <row r="164" spans="1:4" ht="16.5" customHeight="1">
      <c r="A164" s="114" t="s">
        <v>76</v>
      </c>
      <c r="B164" s="114"/>
      <c r="C164" s="114"/>
      <c r="D164" s="114"/>
    </row>
    <row r="165" spans="1:4" ht="12" customHeight="1">
      <c r="A165" s="66" t="s">
        <v>26</v>
      </c>
      <c r="B165" s="59">
        <v>8.03</v>
      </c>
      <c r="C165" s="67">
        <v>0</v>
      </c>
      <c r="D165" s="61">
        <f>(C165/B165)*100</f>
        <v>0</v>
      </c>
    </row>
    <row r="166" spans="1:4" ht="12" customHeight="1">
      <c r="A166" s="66" t="s">
        <v>32</v>
      </c>
      <c r="B166" s="59">
        <v>2.45</v>
      </c>
      <c r="C166" s="67">
        <v>0</v>
      </c>
      <c r="D166" s="61">
        <f>(C166/B166)*100</f>
        <v>0</v>
      </c>
    </row>
    <row r="167" spans="1:4" ht="12" customHeight="1">
      <c r="A167" s="68" t="s">
        <v>23</v>
      </c>
      <c r="B167" s="59">
        <v>8.77</v>
      </c>
      <c r="C167" s="67">
        <v>0</v>
      </c>
      <c r="D167" s="61">
        <f>(C167/B167)*100</f>
        <v>0</v>
      </c>
    </row>
    <row r="168" spans="1:4" ht="12" customHeight="1">
      <c r="A168" s="70" t="s">
        <v>14</v>
      </c>
      <c r="B168" s="31">
        <f>SUM(B165:B167)</f>
        <v>19.25</v>
      </c>
      <c r="C168" s="67">
        <v>0</v>
      </c>
      <c r="D168" s="71">
        <f>(C168/B168)*100</f>
        <v>0</v>
      </c>
    </row>
    <row r="169" spans="1:4" ht="12" customHeight="1">
      <c r="A169" s="124" t="s">
        <v>88</v>
      </c>
      <c r="B169" s="125"/>
      <c r="C169" s="125"/>
      <c r="D169" s="126"/>
    </row>
    <row r="170" spans="1:4" ht="12" customHeight="1">
      <c r="A170" s="70" t="s">
        <v>26</v>
      </c>
      <c r="B170" s="59">
        <v>7.44</v>
      </c>
      <c r="C170" s="67">
        <v>0</v>
      </c>
      <c r="D170" s="61">
        <f>(C170/B170)*100</f>
        <v>0</v>
      </c>
    </row>
    <row r="171" spans="1:4" ht="12" customHeight="1">
      <c r="A171" s="70" t="s">
        <v>32</v>
      </c>
      <c r="B171" s="59">
        <v>5.8</v>
      </c>
      <c r="C171" s="67">
        <v>0</v>
      </c>
      <c r="D171" s="61">
        <f>(C171/B171)*100</f>
        <v>0</v>
      </c>
    </row>
    <row r="172" spans="1:4" ht="12" customHeight="1">
      <c r="A172" s="70" t="s">
        <v>14</v>
      </c>
      <c r="B172" s="31">
        <f>SUM(B170:B171)</f>
        <v>13.24</v>
      </c>
      <c r="C172" s="31">
        <f>SUM(C170:C171)</f>
        <v>0</v>
      </c>
      <c r="D172" s="63">
        <f>(C172/B172)*100</f>
        <v>0</v>
      </c>
    </row>
    <row r="173" spans="1:11" s="36" customFormat="1" ht="12" customHeight="1">
      <c r="A173" s="69" t="s">
        <v>77</v>
      </c>
      <c r="B173" s="31">
        <f>SUM(B157,B160,B163,B168,B172)</f>
        <v>210.5</v>
      </c>
      <c r="C173" s="72">
        <v>0</v>
      </c>
      <c r="D173" s="71">
        <f>(C173/B173)*100</f>
        <v>0</v>
      </c>
      <c r="E173" s="43"/>
      <c r="G173" s="12"/>
      <c r="H173" s="12"/>
      <c r="I173" s="12"/>
      <c r="J173" s="12"/>
      <c r="K173" s="13"/>
    </row>
    <row r="174" spans="1:11" ht="12" customHeight="1">
      <c r="A174" s="69" t="s">
        <v>16</v>
      </c>
      <c r="B174" s="58">
        <v>0</v>
      </c>
      <c r="C174" s="58"/>
      <c r="D174" s="71"/>
      <c r="G174" s="12"/>
      <c r="H174" s="14"/>
      <c r="I174" s="106"/>
      <c r="J174" s="107"/>
      <c r="K174" s="13"/>
    </row>
    <row r="175" spans="1:11" ht="12" customHeight="1">
      <c r="A175" s="69" t="s">
        <v>17</v>
      </c>
      <c r="B175" s="58">
        <v>0</v>
      </c>
      <c r="C175" s="58"/>
      <c r="D175" s="58"/>
      <c r="G175" s="13"/>
      <c r="H175" s="13"/>
      <c r="I175" s="13"/>
      <c r="J175" s="13"/>
      <c r="K175" s="13"/>
    </row>
    <row r="176" spans="1:4" ht="12.75" customHeight="1">
      <c r="A176" s="48" t="s">
        <v>78</v>
      </c>
      <c r="B176" s="89">
        <f>SUM(B19,B68,B76,B148,B173)</f>
        <v>10013.314</v>
      </c>
      <c r="C176" s="89">
        <f>SUM(C19,C68,C76,C148,C173)</f>
        <v>7089.3730000000005</v>
      </c>
      <c r="D176" s="76">
        <f>(C176/B176)*100</f>
        <v>70.79946758885221</v>
      </c>
    </row>
    <row r="177" spans="1:4" ht="12.75" customHeight="1">
      <c r="A177" s="48" t="s">
        <v>16</v>
      </c>
      <c r="B177" s="90">
        <f>SUM(B20,B69,B150,B174)</f>
        <v>77</v>
      </c>
      <c r="C177" s="91"/>
      <c r="D177" s="91"/>
    </row>
    <row r="178" spans="1:4" ht="12.75" customHeight="1">
      <c r="A178" s="48" t="s">
        <v>17</v>
      </c>
      <c r="B178" s="90">
        <f>SUM(B21,B70,B151,B175)</f>
        <v>99</v>
      </c>
      <c r="C178" s="92"/>
      <c r="D178" s="93"/>
    </row>
  </sheetData>
  <sheetProtection selectLockedCells="1" selectUnlockedCells="1"/>
  <mergeCells count="34">
    <mergeCell ref="A16:D16"/>
    <mergeCell ref="A169:D169"/>
    <mergeCell ref="A1:D1"/>
    <mergeCell ref="A2:D2"/>
    <mergeCell ref="A3:D3"/>
    <mergeCell ref="A4:D4"/>
    <mergeCell ref="A12:D12"/>
    <mergeCell ref="A13:D13"/>
    <mergeCell ref="A22:D22"/>
    <mergeCell ref="A23:D23"/>
    <mergeCell ref="A32:D32"/>
    <mergeCell ref="A41:D41"/>
    <mergeCell ref="A62:D62"/>
    <mergeCell ref="A71:D71"/>
    <mergeCell ref="A77:D77"/>
    <mergeCell ref="A78:D78"/>
    <mergeCell ref="A79:D79"/>
    <mergeCell ref="A164:D164"/>
    <mergeCell ref="A152:D152"/>
    <mergeCell ref="A153:D153"/>
    <mergeCell ref="A158:D158"/>
    <mergeCell ref="A88:D88"/>
    <mergeCell ref="A94:D94"/>
    <mergeCell ref="A100:D100"/>
    <mergeCell ref="A107:D107"/>
    <mergeCell ref="A110:D110"/>
    <mergeCell ref="A114:D114"/>
    <mergeCell ref="G158:J158"/>
    <mergeCell ref="G159:J159"/>
    <mergeCell ref="G160:J160"/>
    <mergeCell ref="A161:D161"/>
    <mergeCell ref="A118:D118"/>
    <mergeCell ref="A125:D125"/>
    <mergeCell ref="A132:D132"/>
  </mergeCells>
  <printOptions horizontalCentered="1"/>
  <pageMargins left="1.1811023622047245" right="0.3937007874015748" top="0.5118110236220472" bottom="0.5905511811023623" header="0" footer="0"/>
  <pageSetup horizontalDpi="300" verticalDpi="300" orientation="portrait" paperSize="9" scale="84" r:id="rId1"/>
  <headerFooter differentFirst="1" alignWithMargins="0">
    <oddHeader>&amp;C&amp;P</oddHeader>
  </headerFooter>
  <rowBreaks count="2" manualBreakCount="2">
    <brk id="61" max="3" man="1"/>
    <brk id="124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Полканова Юлия Геннадьевна</dc:creator>
  <cp:keywords/>
  <dc:description/>
  <cp:lastModifiedBy>ponomarchuk</cp:lastModifiedBy>
  <cp:lastPrinted>2016-09-20T03:58:30Z</cp:lastPrinted>
  <dcterms:created xsi:type="dcterms:W3CDTF">2014-01-22T02:43:31Z</dcterms:created>
  <dcterms:modified xsi:type="dcterms:W3CDTF">2017-03-24T07:19:48Z</dcterms:modified>
  <cp:category/>
  <cp:version/>
  <cp:contentType/>
  <cp:contentStatus/>
</cp:coreProperties>
</file>