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60" activeTab="0"/>
  </bookViews>
  <sheets>
    <sheet name="31.12.2015 г.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<sst xmlns="http://schemas.openxmlformats.org/spreadsheetml/2006/main" count="206" uniqueCount="91">
  <si>
    <t>Водоём</t>
  </si>
  <si>
    <t>Вид рыболовства</t>
  </si>
  <si>
    <t>Вид водных биологических ресурсов</t>
  </si>
  <si>
    <t>Улов (тонн)</t>
  </si>
  <si>
    <t xml:space="preserve">% освоения </t>
  </si>
  <si>
    <t>Рекомендованный объём, т</t>
  </si>
  <si>
    <t>Азовское море</t>
  </si>
  <si>
    <t>Сельдь черноморскоазовская проходная</t>
  </si>
  <si>
    <t>Хамса</t>
  </si>
  <si>
    <t>Судак</t>
  </si>
  <si>
    <t>Лещ</t>
  </si>
  <si>
    <t>Тарань</t>
  </si>
  <si>
    <t>Чехонь</t>
  </si>
  <si>
    <t>Рыбец, сырть</t>
  </si>
  <si>
    <t>Тюлька</t>
  </si>
  <si>
    <t>Камбала-калкан</t>
  </si>
  <si>
    <t>Барабуля</t>
  </si>
  <si>
    <t>Акулы</t>
  </si>
  <si>
    <t>Скаты</t>
  </si>
  <si>
    <t>Ставрида</t>
  </si>
  <si>
    <t>Пиленгас</t>
  </si>
  <si>
    <t>Кефали (сингиль, лобан)</t>
  </si>
  <si>
    <t>Прочие морские</t>
  </si>
  <si>
    <t>Прочие пресноводные</t>
  </si>
  <si>
    <t>Карась</t>
  </si>
  <si>
    <t>Понтогаммарус</t>
  </si>
  <si>
    <t>Раки</t>
  </si>
  <si>
    <t>Рапана</t>
  </si>
  <si>
    <t>Зостера</t>
  </si>
  <si>
    <t>ИТОГО</t>
  </si>
  <si>
    <t>Чёрное море</t>
  </si>
  <si>
    <t>Шпрот (килька)</t>
  </si>
  <si>
    <t>Мерланг</t>
  </si>
  <si>
    <t>Атерина</t>
  </si>
  <si>
    <t>Луфарь</t>
  </si>
  <si>
    <t>Пеламида</t>
  </si>
  <si>
    <t>Скумбрия</t>
  </si>
  <si>
    <t>Смарида</t>
  </si>
  <si>
    <t>Сарган</t>
  </si>
  <si>
    <t>Скафарка</t>
  </si>
  <si>
    <t>Цистозира</t>
  </si>
  <si>
    <t>ИТОГО по Азово-Черноморскому рыбохозяйственному бассейну</t>
  </si>
  <si>
    <t xml:space="preserve">Освоение рекомендованных объёмов добычи (вылова) водных биоресурсов в Азово-Черноморском </t>
  </si>
  <si>
    <t>Перкарина</t>
  </si>
  <si>
    <t>Бычки морские</t>
  </si>
  <si>
    <t>Бычки лиманные</t>
  </si>
  <si>
    <t>Мидии</t>
  </si>
  <si>
    <t>Хамса к востоку от меридиана, проходящего через м. Сарыч</t>
  </si>
  <si>
    <t>Хамса к западу от меридиана, проходящего через м. Сарыч</t>
  </si>
  <si>
    <t>Вылов указан с учетом Республики Крым и г. Севастополь</t>
  </si>
  <si>
    <t>Сазан (жилая форма)</t>
  </si>
  <si>
    <t>Жерех</t>
  </si>
  <si>
    <t>Язь</t>
  </si>
  <si>
    <t>Чехонь (жилая форма)</t>
  </si>
  <si>
    <t>Синец</t>
  </si>
  <si>
    <t>Амур белый</t>
  </si>
  <si>
    <t>Окунь пресноводный</t>
  </si>
  <si>
    <t>Берш</t>
  </si>
  <si>
    <t>Щука</t>
  </si>
  <si>
    <t>Сом пресноводный</t>
  </si>
  <si>
    <t>Цимлянское вдхр (в границах Волгоградской области</t>
  </si>
  <si>
    <t>Промышленное рыболовство</t>
  </si>
  <si>
    <t>Лещ (жилая форма)</t>
  </si>
  <si>
    <t>Плотва</t>
  </si>
  <si>
    <t>Толстолобик</t>
  </si>
  <si>
    <t>Густера</t>
  </si>
  <si>
    <t>Красноперка</t>
  </si>
  <si>
    <t>Судак (жилая форма)</t>
  </si>
  <si>
    <t>Прочие</t>
  </si>
  <si>
    <t>Азово-Кубанские лиманы</t>
  </si>
  <si>
    <t>Цимлянское вдхр (в границах Ростовской области)</t>
  </si>
  <si>
    <t>Отказненское вдхр</t>
  </si>
  <si>
    <t>Толстолобики</t>
  </si>
  <si>
    <t>Чограйское вдхр</t>
  </si>
  <si>
    <t>Крюковское водохранилище</t>
  </si>
  <si>
    <t>Краснодарское водохранилище</t>
  </si>
  <si>
    <t>Креветка травяная</t>
  </si>
  <si>
    <t>Медузы</t>
  </si>
  <si>
    <t>Креветка каменная</t>
  </si>
  <si>
    <t>оз. Мокрая Буйвола</t>
  </si>
  <si>
    <t>оз. Лысый лиман</t>
  </si>
  <si>
    <t>Креветка</t>
  </si>
  <si>
    <t>Артемии (на стадии цист)</t>
  </si>
  <si>
    <t>Хирономиды</t>
  </si>
  <si>
    <t>Внутренние водные объекты Республики Крым</t>
  </si>
  <si>
    <t>Артемия</t>
  </si>
  <si>
    <t>Артемия (на стадии цист)</t>
  </si>
  <si>
    <t>Прибрежное и/или промышленное рыболовство</t>
  </si>
  <si>
    <t>рыбохозяйственном бассейне</t>
  </si>
  <si>
    <t>Всего Азовское и Черное моря:</t>
  </si>
  <si>
    <t>Внутренние и пресноводные  водные объекты: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</si>
</sst>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0"/>
    <numFmt numFmtId="167" formatCode="#,##0.000"/>
    <numFmt numFmtId="168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3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horizontal="center" vertical="top" wrapText="1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/>
    </xf>
    <xf numFmtId="0" fontId="41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top" wrapText="1"/>
    </xf>
    <xf numFmtId="164" fontId="2" fillId="0" borderId="17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42" fillId="33" borderId="0" xfId="0" applyFont="1" applyFill="1" applyAlignment="1">
      <alignment/>
    </xf>
    <xf numFmtId="0" fontId="43" fillId="0" borderId="0" xfId="0" applyFont="1" applyFill="1" applyAlignment="1">
      <alignment horizontal="left"/>
    </xf>
    <xf numFmtId="164" fontId="43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165" fontId="2" fillId="0" borderId="21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 wrapText="1"/>
    </xf>
    <xf numFmtId="165" fontId="2" fillId="0" borderId="28" xfId="0" applyNumberFormat="1" applyFont="1" applyFill="1" applyBorder="1" applyAlignment="1">
      <alignment horizontal="center" vertical="center" wrapText="1"/>
    </xf>
    <xf numFmtId="164" fontId="3" fillId="0" borderId="29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top" wrapText="1"/>
    </xf>
    <xf numFmtId="164" fontId="3" fillId="0" borderId="30" xfId="0" applyNumberFormat="1" applyFont="1" applyFill="1" applyBorder="1" applyAlignment="1">
      <alignment horizontal="center" vertical="center" wrapText="1"/>
    </xf>
    <xf numFmtId="164" fontId="3" fillId="0" borderId="31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30" xfId="0" applyNumberFormat="1" applyFont="1" applyFill="1" applyBorder="1" applyAlignment="1">
      <alignment horizontal="center" vertical="top" wrapText="1"/>
    </xf>
    <xf numFmtId="164" fontId="3" fillId="0" borderId="31" xfId="0" applyNumberFormat="1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left" vertical="center" wrapText="1"/>
    </xf>
    <xf numFmtId="164" fontId="3" fillId="0" borderId="36" xfId="0" applyNumberFormat="1" applyFont="1" applyFill="1" applyBorder="1" applyAlignment="1">
      <alignment horizontal="center" vertical="top" wrapText="1"/>
    </xf>
    <xf numFmtId="164" fontId="3" fillId="0" borderId="37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41" fillId="0" borderId="1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164" fontId="2" fillId="0" borderId="39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164" fontId="2" fillId="0" borderId="21" xfId="0" applyNumberFormat="1" applyFont="1" applyFill="1" applyBorder="1" applyAlignment="1">
      <alignment horizontal="center" vertical="center" wrapText="1"/>
    </xf>
    <xf numFmtId="164" fontId="2" fillId="0" borderId="41" xfId="0" applyNumberFormat="1" applyFont="1" applyFill="1" applyBorder="1" applyAlignment="1">
      <alignment horizontal="center" vertical="center" wrapText="1"/>
    </xf>
    <xf numFmtId="164" fontId="2" fillId="0" borderId="42" xfId="0" applyNumberFormat="1" applyFont="1" applyFill="1" applyBorder="1" applyAlignment="1">
      <alignment horizontal="center" vertical="center" wrapText="1"/>
    </xf>
    <xf numFmtId="164" fontId="2" fillId="0" borderId="28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top"/>
    </xf>
    <xf numFmtId="0" fontId="2" fillId="0" borderId="25" xfId="0" applyFont="1" applyFill="1" applyBorder="1" applyAlignment="1">
      <alignment horizontal="left" vertical="top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wrapText="1"/>
    </xf>
    <xf numFmtId="0" fontId="2" fillId="0" borderId="33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 vertical="center" wrapText="1"/>
    </xf>
    <xf numFmtId="164" fontId="44" fillId="0" borderId="29" xfId="0" applyNumberFormat="1" applyFont="1" applyFill="1" applyBorder="1" applyAlignment="1">
      <alignment horizontal="center" vertical="center" wrapText="1"/>
    </xf>
    <xf numFmtId="164" fontId="44" fillId="0" borderId="30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164" fontId="3" fillId="0" borderId="47" xfId="0" applyNumberFormat="1" applyFont="1" applyFill="1" applyBorder="1" applyAlignment="1">
      <alignment horizontal="center" vertical="center" wrapText="1"/>
    </xf>
    <xf numFmtId="164" fontId="41" fillId="0" borderId="47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top" wrapText="1"/>
    </xf>
    <xf numFmtId="164" fontId="2" fillId="0" borderId="48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left"/>
    </xf>
    <xf numFmtId="164" fontId="3" fillId="0" borderId="37" xfId="0" applyNumberFormat="1" applyFont="1" applyFill="1" applyBorder="1" applyAlignment="1">
      <alignment horizontal="center" vertical="center"/>
    </xf>
    <xf numFmtId="164" fontId="3" fillId="0" borderId="50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 wrapText="1"/>
    </xf>
    <xf numFmtId="164" fontId="44" fillId="0" borderId="29" xfId="0" applyNumberFormat="1" applyFont="1" applyFill="1" applyBorder="1" applyAlignment="1">
      <alignment horizontal="center" vertical="center"/>
    </xf>
    <xf numFmtId="164" fontId="3" fillId="0" borderId="51" xfId="0" applyNumberFormat="1" applyFont="1" applyFill="1" applyBorder="1" applyAlignment="1">
      <alignment horizontal="center" vertical="center" wrapText="1"/>
    </xf>
    <xf numFmtId="164" fontId="3" fillId="0" borderId="47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left" vertical="center" wrapText="1"/>
    </xf>
    <xf numFmtId="164" fontId="2" fillId="0" borderId="53" xfId="0" applyNumberFormat="1" applyFont="1" applyFill="1" applyBorder="1" applyAlignment="1">
      <alignment horizontal="center" vertical="center" wrapText="1"/>
    </xf>
    <xf numFmtId="164" fontId="2" fillId="0" borderId="54" xfId="0" applyNumberFormat="1" applyFont="1" applyFill="1" applyBorder="1" applyAlignment="1">
      <alignment horizontal="center" vertical="center" wrapText="1"/>
    </xf>
    <xf numFmtId="164" fontId="2" fillId="0" borderId="55" xfId="0" applyNumberFormat="1" applyFont="1" applyFill="1" applyBorder="1" applyAlignment="1">
      <alignment horizontal="center" vertical="center" wrapText="1"/>
    </xf>
    <xf numFmtId="164" fontId="3" fillId="0" borderId="56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/>
    </xf>
    <xf numFmtId="0" fontId="2" fillId="0" borderId="57" xfId="0" applyFont="1" applyFill="1" applyBorder="1" applyAlignment="1">
      <alignment horizontal="center" vertical="center" textRotation="90" wrapText="1"/>
    </xf>
    <xf numFmtId="0" fontId="2" fillId="33" borderId="57" xfId="0" applyFont="1" applyFill="1" applyBorder="1" applyAlignment="1">
      <alignment horizontal="center" vertical="center" textRotation="90" wrapText="1"/>
    </xf>
    <xf numFmtId="0" fontId="8" fillId="0" borderId="20" xfId="0" applyFont="1" applyFill="1" applyBorder="1" applyAlignment="1">
      <alignment horizontal="center" vertical="center" wrapText="1"/>
    </xf>
    <xf numFmtId="166" fontId="8" fillId="0" borderId="20" xfId="0" applyNumberFormat="1" applyFont="1" applyFill="1" applyBorder="1" applyAlignment="1">
      <alignment horizontal="center" vertical="center" wrapText="1"/>
    </xf>
    <xf numFmtId="167" fontId="2" fillId="0" borderId="58" xfId="0" applyNumberFormat="1" applyFont="1" applyFill="1" applyBorder="1" applyAlignment="1">
      <alignment horizontal="center" vertical="center" wrapText="1"/>
    </xf>
    <xf numFmtId="168" fontId="2" fillId="0" borderId="19" xfId="0" applyNumberFormat="1" applyFont="1" applyFill="1" applyBorder="1" applyAlignment="1">
      <alignment horizontal="center" vertical="center" wrapText="1"/>
    </xf>
    <xf numFmtId="168" fontId="8" fillId="0" borderId="20" xfId="0" applyNumberFormat="1" applyFont="1" applyFill="1" applyBorder="1" applyAlignment="1">
      <alignment horizontal="center" vertical="center" wrapText="1"/>
    </xf>
    <xf numFmtId="168" fontId="2" fillId="0" borderId="50" xfId="0" applyNumberFormat="1" applyFont="1" applyFill="1" applyBorder="1" applyAlignment="1">
      <alignment horizontal="center" vertical="center" wrapText="1"/>
    </xf>
    <xf numFmtId="164" fontId="8" fillId="0" borderId="19" xfId="0" applyNumberFormat="1" applyFont="1" applyFill="1" applyBorder="1" applyAlignment="1">
      <alignment horizontal="center" vertical="center" wrapText="1"/>
    </xf>
    <xf numFmtId="167" fontId="8" fillId="0" borderId="41" xfId="0" applyNumberFormat="1" applyFont="1" applyFill="1" applyBorder="1" applyAlignment="1">
      <alignment horizontal="center" vertical="center" wrapText="1"/>
    </xf>
    <xf numFmtId="167" fontId="43" fillId="0" borderId="41" xfId="0" applyNumberFormat="1" applyFont="1" applyFill="1" applyBorder="1" applyAlignment="1">
      <alignment horizontal="center" vertical="center"/>
    </xf>
    <xf numFmtId="167" fontId="43" fillId="0" borderId="48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 wrapText="1"/>
    </xf>
    <xf numFmtId="0" fontId="8" fillId="0" borderId="59" xfId="0" applyFont="1" applyFill="1" applyBorder="1" applyAlignment="1">
      <alignment horizontal="left" vertical="center" wrapText="1"/>
    </xf>
    <xf numFmtId="0" fontId="8" fillId="0" borderId="6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textRotation="90" wrapText="1"/>
    </xf>
    <xf numFmtId="0" fontId="2" fillId="0" borderId="57" xfId="0" applyFont="1" applyFill="1" applyBorder="1" applyAlignment="1">
      <alignment horizontal="center" vertical="center" textRotation="90" wrapText="1"/>
    </xf>
    <xf numFmtId="0" fontId="2" fillId="0" borderId="39" xfId="0" applyFont="1" applyFill="1" applyBorder="1" applyAlignment="1">
      <alignment horizontal="center" vertical="center" textRotation="90" wrapText="1"/>
    </xf>
    <xf numFmtId="0" fontId="2" fillId="0" borderId="61" xfId="0" applyFont="1" applyFill="1" applyBorder="1" applyAlignment="1">
      <alignment horizontal="center" vertical="center" textRotation="90" wrapText="1"/>
    </xf>
    <xf numFmtId="0" fontId="2" fillId="0" borderId="62" xfId="0" applyFont="1" applyFill="1" applyBorder="1" applyAlignment="1">
      <alignment horizontal="center" vertical="center" textRotation="90" wrapText="1"/>
    </xf>
    <xf numFmtId="0" fontId="2" fillId="33" borderId="38" xfId="0" applyFont="1" applyFill="1" applyBorder="1" applyAlignment="1">
      <alignment horizontal="center" vertical="center" textRotation="90" wrapText="1"/>
    </xf>
    <xf numFmtId="0" fontId="2" fillId="33" borderId="57" xfId="0" applyFont="1" applyFill="1" applyBorder="1" applyAlignment="1">
      <alignment horizontal="center" vertical="center" textRotation="90" wrapText="1"/>
    </xf>
    <xf numFmtId="0" fontId="2" fillId="33" borderId="38" xfId="0" applyFont="1" applyFill="1" applyBorder="1" applyAlignment="1">
      <alignment horizontal="center" vertical="center" textRotation="90"/>
    </xf>
    <xf numFmtId="0" fontId="2" fillId="33" borderId="57" xfId="0" applyFont="1" applyFill="1" applyBorder="1" applyAlignment="1">
      <alignment horizontal="center" vertical="center" textRotation="90"/>
    </xf>
    <xf numFmtId="0" fontId="2" fillId="33" borderId="39" xfId="0" applyFont="1" applyFill="1" applyBorder="1" applyAlignment="1">
      <alignment horizontal="center" vertical="center" textRotation="90"/>
    </xf>
    <xf numFmtId="0" fontId="2" fillId="0" borderId="61" xfId="0" applyFont="1" applyFill="1" applyBorder="1" applyAlignment="1">
      <alignment horizontal="center" vertical="center" textRotation="90"/>
    </xf>
    <xf numFmtId="0" fontId="2" fillId="0" borderId="62" xfId="0" applyFont="1" applyFill="1" applyBorder="1" applyAlignment="1">
      <alignment horizontal="center" vertical="center" textRotation="90"/>
    </xf>
    <xf numFmtId="0" fontId="2" fillId="0" borderId="39" xfId="0" applyFont="1" applyFill="1" applyBorder="1" applyAlignment="1">
      <alignment horizontal="center" vertical="center" textRotation="90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43" fillId="0" borderId="63" xfId="0" applyFont="1" applyFill="1" applyBorder="1" applyAlignment="1">
      <alignment horizontal="center" vertical="center" wrapText="1"/>
    </xf>
    <xf numFmtId="0" fontId="43" fillId="0" borderId="52" xfId="0" applyFont="1" applyFill="1" applyBorder="1" applyAlignment="1">
      <alignment horizontal="center" vertical="center" wrapText="1"/>
    </xf>
    <xf numFmtId="0" fontId="43" fillId="0" borderId="64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9"/>
  <sheetViews>
    <sheetView tabSelected="1" zoomScalePageLayoutView="0" workbookViewId="0" topLeftCell="A1">
      <selection activeCell="H175" sqref="H175"/>
    </sheetView>
  </sheetViews>
  <sheetFormatPr defaultColWidth="9.140625" defaultRowHeight="15"/>
  <cols>
    <col min="1" max="1" width="12.00390625" style="21" customWidth="1"/>
    <col min="2" max="2" width="16.140625" style="21" customWidth="1"/>
    <col min="3" max="3" width="37.00390625" style="21" customWidth="1"/>
    <col min="4" max="4" width="22.140625" style="21" customWidth="1"/>
    <col min="5" max="5" width="17.00390625" style="21" bestFit="1" customWidth="1"/>
    <col min="6" max="6" width="14.421875" style="21" customWidth="1"/>
    <col min="7" max="16384" width="9.140625" style="21" customWidth="1"/>
  </cols>
  <sheetData>
    <row r="1" spans="1:7" ht="15.75">
      <c r="A1" s="136" t="s">
        <v>42</v>
      </c>
      <c r="B1" s="136"/>
      <c r="C1" s="136"/>
      <c r="D1" s="136"/>
      <c r="E1" s="136"/>
      <c r="F1" s="136"/>
      <c r="G1" s="12"/>
    </row>
    <row r="2" spans="1:7" ht="16.5" thickBot="1">
      <c r="A2" s="137" t="s">
        <v>88</v>
      </c>
      <c r="B2" s="137"/>
      <c r="C2" s="137"/>
      <c r="D2" s="137"/>
      <c r="E2" s="137"/>
      <c r="F2" s="137"/>
      <c r="G2" s="12"/>
    </row>
    <row r="3" spans="1:7" ht="15.75" customHeight="1">
      <c r="A3" s="133" t="s">
        <v>0</v>
      </c>
      <c r="B3" s="133" t="s">
        <v>1</v>
      </c>
      <c r="C3" s="133" t="s">
        <v>2</v>
      </c>
      <c r="D3" s="133" t="s">
        <v>5</v>
      </c>
      <c r="E3" s="133" t="s">
        <v>3</v>
      </c>
      <c r="F3" s="133" t="s">
        <v>4</v>
      </c>
      <c r="G3" s="14"/>
    </row>
    <row r="4" spans="1:7" ht="16.5" thickBot="1">
      <c r="A4" s="134"/>
      <c r="B4" s="134"/>
      <c r="C4" s="135"/>
      <c r="D4" s="135"/>
      <c r="E4" s="134"/>
      <c r="F4" s="135"/>
      <c r="G4" s="14"/>
    </row>
    <row r="5" spans="1:7" ht="28.5" customHeight="1">
      <c r="A5" s="127" t="s">
        <v>6</v>
      </c>
      <c r="B5" s="130" t="s">
        <v>61</v>
      </c>
      <c r="C5" s="72" t="s">
        <v>7</v>
      </c>
      <c r="D5" s="90">
        <v>471.27</v>
      </c>
      <c r="E5" s="10">
        <v>80.312</v>
      </c>
      <c r="F5" s="8">
        <f>E5*100/D5</f>
        <v>17.041610966112845</v>
      </c>
      <c r="G5" s="15"/>
    </row>
    <row r="6" spans="1:7" ht="15.75">
      <c r="A6" s="128"/>
      <c r="B6" s="131"/>
      <c r="C6" s="73" t="s">
        <v>11</v>
      </c>
      <c r="D6" s="37">
        <v>1450.32</v>
      </c>
      <c r="E6" s="2">
        <v>438.525</v>
      </c>
      <c r="F6" s="3">
        <f>E6*100/D6</f>
        <v>30.236430580837332</v>
      </c>
      <c r="G6" s="9"/>
    </row>
    <row r="7" spans="1:7" ht="15.75">
      <c r="A7" s="128"/>
      <c r="B7" s="131"/>
      <c r="C7" s="73" t="s">
        <v>14</v>
      </c>
      <c r="D7" s="37">
        <v>59991.48</v>
      </c>
      <c r="E7" s="2">
        <v>7285.76</v>
      </c>
      <c r="F7" s="3">
        <f aca="true" t="shared" si="0" ref="F7:F29">E7*100/D7</f>
        <v>12.144657874751548</v>
      </c>
      <c r="G7" s="9"/>
    </row>
    <row r="8" spans="1:7" ht="15.75">
      <c r="A8" s="128"/>
      <c r="B8" s="131"/>
      <c r="C8" s="73" t="s">
        <v>8</v>
      </c>
      <c r="D8" s="71">
        <v>64981.35</v>
      </c>
      <c r="E8" s="2">
        <v>521.295</v>
      </c>
      <c r="F8" s="3">
        <f t="shared" si="0"/>
        <v>0.8022224838357466</v>
      </c>
      <c r="G8" s="13"/>
    </row>
    <row r="9" spans="1:6" ht="15.75">
      <c r="A9" s="128"/>
      <c r="B9" s="131"/>
      <c r="C9" s="73" t="s">
        <v>15</v>
      </c>
      <c r="D9" s="37">
        <v>5.94</v>
      </c>
      <c r="E9" s="2">
        <v>0</v>
      </c>
      <c r="F9" s="3">
        <f t="shared" si="0"/>
        <v>0</v>
      </c>
    </row>
    <row r="10" spans="1:6" ht="15.75">
      <c r="A10" s="128"/>
      <c r="B10" s="131"/>
      <c r="C10" s="73" t="s">
        <v>16</v>
      </c>
      <c r="D10" s="37">
        <v>47</v>
      </c>
      <c r="E10" s="2">
        <v>42.887</v>
      </c>
      <c r="F10" s="3">
        <f t="shared" si="0"/>
        <v>91.24893617021276</v>
      </c>
    </row>
    <row r="11" spans="1:6" ht="15.75">
      <c r="A11" s="128"/>
      <c r="B11" s="131"/>
      <c r="C11" s="73" t="s">
        <v>17</v>
      </c>
      <c r="D11" s="37">
        <v>20</v>
      </c>
      <c r="E11" s="2">
        <v>1.415</v>
      </c>
      <c r="F11" s="3">
        <f t="shared" si="0"/>
        <v>7.075</v>
      </c>
    </row>
    <row r="12" spans="1:7" ht="15.75">
      <c r="A12" s="128"/>
      <c r="B12" s="131"/>
      <c r="C12" s="73" t="s">
        <v>18</v>
      </c>
      <c r="D12" s="37">
        <v>19.892</v>
      </c>
      <c r="E12" s="2">
        <v>1.142</v>
      </c>
      <c r="F12" s="3">
        <f t="shared" si="0"/>
        <v>5.741001407601045</v>
      </c>
      <c r="G12" s="13"/>
    </row>
    <row r="13" spans="1:7" ht="15.75">
      <c r="A13" s="128"/>
      <c r="B13" s="131"/>
      <c r="C13" s="73" t="s">
        <v>19</v>
      </c>
      <c r="D13" s="37">
        <v>98.692</v>
      </c>
      <c r="E13" s="2">
        <v>61.785</v>
      </c>
      <c r="F13" s="3">
        <f t="shared" si="0"/>
        <v>62.603858468771534</v>
      </c>
      <c r="G13" s="9"/>
    </row>
    <row r="14" spans="1:7" ht="15.75">
      <c r="A14" s="128"/>
      <c r="B14" s="131"/>
      <c r="C14" s="73" t="s">
        <v>20</v>
      </c>
      <c r="D14" s="37">
        <v>132.59</v>
      </c>
      <c r="E14" s="2">
        <v>221.331</v>
      </c>
      <c r="F14" s="3">
        <f t="shared" si="0"/>
        <v>166.92887849762425</v>
      </c>
      <c r="G14" s="9"/>
    </row>
    <row r="15" spans="1:7" ht="15.75">
      <c r="A15" s="128"/>
      <c r="B15" s="131"/>
      <c r="C15" s="73" t="s">
        <v>21</v>
      </c>
      <c r="D15" s="37">
        <v>63.976</v>
      </c>
      <c r="E15" s="2">
        <v>77.555</v>
      </c>
      <c r="F15" s="3">
        <f t="shared" si="0"/>
        <v>121.2251469300988</v>
      </c>
      <c r="G15" s="9"/>
    </row>
    <row r="16" spans="1:7" ht="15.75">
      <c r="A16" s="128"/>
      <c r="B16" s="131"/>
      <c r="C16" s="73" t="s">
        <v>12</v>
      </c>
      <c r="D16" s="37">
        <v>0.19</v>
      </c>
      <c r="E16" s="2">
        <v>0</v>
      </c>
      <c r="F16" s="3">
        <f t="shared" si="0"/>
        <v>0</v>
      </c>
      <c r="G16" s="9"/>
    </row>
    <row r="17" spans="1:7" ht="15.75">
      <c r="A17" s="128"/>
      <c r="B17" s="131"/>
      <c r="C17" s="73" t="s">
        <v>10</v>
      </c>
      <c r="D17" s="37">
        <v>44.091</v>
      </c>
      <c r="E17" s="2">
        <v>4.365</v>
      </c>
      <c r="F17" s="3">
        <f t="shared" si="0"/>
        <v>9.899979587670954</v>
      </c>
      <c r="G17" s="9"/>
    </row>
    <row r="18" spans="1:7" ht="15.75">
      <c r="A18" s="128"/>
      <c r="B18" s="131"/>
      <c r="C18" s="73" t="s">
        <v>9</v>
      </c>
      <c r="D18" s="37">
        <v>41.71</v>
      </c>
      <c r="E18" s="2">
        <v>42.559</v>
      </c>
      <c r="F18" s="3">
        <f t="shared" si="0"/>
        <v>102.0354830975785</v>
      </c>
      <c r="G18" s="9"/>
    </row>
    <row r="19" spans="1:7" ht="15.75">
      <c r="A19" s="128"/>
      <c r="B19" s="131"/>
      <c r="C19" s="73" t="s">
        <v>13</v>
      </c>
      <c r="D19" s="37">
        <v>5.44</v>
      </c>
      <c r="E19" s="2">
        <v>10.326</v>
      </c>
      <c r="F19" s="3">
        <f>E19*100/D19</f>
        <v>189.81617647058826</v>
      </c>
      <c r="G19" s="9"/>
    </row>
    <row r="20" spans="1:7" ht="15.75">
      <c r="A20" s="128"/>
      <c r="B20" s="131"/>
      <c r="C20" s="73" t="s">
        <v>22</v>
      </c>
      <c r="D20" s="37">
        <v>89.599</v>
      </c>
      <c r="E20" s="2">
        <v>0.773</v>
      </c>
      <c r="F20" s="3">
        <f t="shared" si="0"/>
        <v>0.8627328430004798</v>
      </c>
      <c r="G20" s="9"/>
    </row>
    <row r="21" spans="1:7" ht="15.75">
      <c r="A21" s="128"/>
      <c r="B21" s="131"/>
      <c r="C21" s="73" t="s">
        <v>23</v>
      </c>
      <c r="D21" s="37">
        <v>91.513</v>
      </c>
      <c r="E21" s="2">
        <v>26.646</v>
      </c>
      <c r="F21" s="3">
        <f t="shared" si="0"/>
        <v>29.11717460907193</v>
      </c>
      <c r="G21" s="9"/>
    </row>
    <row r="22" spans="1:7" ht="15.75">
      <c r="A22" s="128"/>
      <c r="B22" s="131"/>
      <c r="C22" s="73" t="s">
        <v>33</v>
      </c>
      <c r="D22" s="37">
        <v>698.905</v>
      </c>
      <c r="E22" s="2">
        <v>182.995</v>
      </c>
      <c r="F22" s="3">
        <f t="shared" si="0"/>
        <v>26.18310070753536</v>
      </c>
      <c r="G22" s="9"/>
    </row>
    <row r="23" spans="1:7" ht="15.75">
      <c r="A23" s="128"/>
      <c r="B23" s="131"/>
      <c r="C23" s="73" t="s">
        <v>43</v>
      </c>
      <c r="D23" s="37">
        <v>99.75</v>
      </c>
      <c r="E23" s="2">
        <v>0</v>
      </c>
      <c r="F23" s="3">
        <f t="shared" si="0"/>
        <v>0</v>
      </c>
      <c r="G23" s="9"/>
    </row>
    <row r="24" spans="1:7" ht="15.75">
      <c r="A24" s="128"/>
      <c r="B24" s="131"/>
      <c r="C24" s="73" t="s">
        <v>24</v>
      </c>
      <c r="D24" s="37">
        <v>2911.749</v>
      </c>
      <c r="E24" s="2">
        <v>1404.993</v>
      </c>
      <c r="F24" s="3">
        <f t="shared" si="0"/>
        <v>48.25254511978883</v>
      </c>
      <c r="G24" s="9"/>
    </row>
    <row r="25" spans="1:7" ht="15.75">
      <c r="A25" s="128"/>
      <c r="B25" s="131"/>
      <c r="C25" s="73" t="s">
        <v>44</v>
      </c>
      <c r="D25" s="37">
        <v>11974.422</v>
      </c>
      <c r="E25" s="2">
        <v>5087.745000000001</v>
      </c>
      <c r="F25" s="3">
        <f t="shared" si="0"/>
        <v>42.48843910795862</v>
      </c>
      <c r="G25" s="9"/>
    </row>
    <row r="26" spans="1:7" ht="15.75">
      <c r="A26" s="128"/>
      <c r="B26" s="131"/>
      <c r="C26" s="73" t="s">
        <v>45</v>
      </c>
      <c r="D26" s="37">
        <v>6000</v>
      </c>
      <c r="E26" s="2">
        <v>4570.151</v>
      </c>
      <c r="F26" s="3">
        <f t="shared" si="0"/>
        <v>76.16918333333334</v>
      </c>
      <c r="G26" s="9"/>
    </row>
    <row r="27" spans="1:7" ht="15.75">
      <c r="A27" s="128"/>
      <c r="B27" s="131"/>
      <c r="C27" s="73" t="s">
        <v>25</v>
      </c>
      <c r="D27" s="37">
        <v>599.85</v>
      </c>
      <c r="E27" s="2">
        <v>3.256</v>
      </c>
      <c r="F27" s="3">
        <f t="shared" si="0"/>
        <v>0.5428023672584812</v>
      </c>
      <c r="G27" s="9"/>
    </row>
    <row r="28" spans="1:7" ht="15.75">
      <c r="A28" s="128"/>
      <c r="B28" s="131"/>
      <c r="C28" s="73" t="s">
        <v>26</v>
      </c>
      <c r="D28" s="37">
        <v>7.45</v>
      </c>
      <c r="E28" s="2">
        <v>0.465</v>
      </c>
      <c r="F28" s="3">
        <f t="shared" si="0"/>
        <v>6.241610738255034</v>
      </c>
      <c r="G28" s="9"/>
    </row>
    <row r="29" spans="1:7" ht="15.75">
      <c r="A29" s="128"/>
      <c r="B29" s="131"/>
      <c r="C29" s="73" t="s">
        <v>27</v>
      </c>
      <c r="D29" s="37">
        <v>2999.388</v>
      </c>
      <c r="E29" s="4">
        <v>767.752</v>
      </c>
      <c r="F29" s="3">
        <f t="shared" si="0"/>
        <v>25.596955112176218</v>
      </c>
      <c r="G29" s="9"/>
    </row>
    <row r="30" spans="1:7" ht="15.75">
      <c r="A30" s="128"/>
      <c r="B30" s="131"/>
      <c r="C30" s="73" t="s">
        <v>39</v>
      </c>
      <c r="D30" s="37">
        <v>99.936</v>
      </c>
      <c r="E30" s="2">
        <v>0</v>
      </c>
      <c r="F30" s="3">
        <f aca="true" t="shared" si="1" ref="F30:F40">E30*100/D30</f>
        <v>0</v>
      </c>
      <c r="G30" s="9"/>
    </row>
    <row r="31" spans="1:7" ht="15.75">
      <c r="A31" s="128"/>
      <c r="B31" s="131"/>
      <c r="C31" s="73" t="s">
        <v>28</v>
      </c>
      <c r="D31" s="37">
        <v>199.402</v>
      </c>
      <c r="E31" s="2">
        <v>0</v>
      </c>
      <c r="F31" s="3">
        <f t="shared" si="1"/>
        <v>0</v>
      </c>
      <c r="G31" s="9"/>
    </row>
    <row r="32" spans="1:7" ht="15.75">
      <c r="A32" s="128"/>
      <c r="B32" s="131"/>
      <c r="C32" s="73" t="s">
        <v>46</v>
      </c>
      <c r="D32" s="91">
        <v>9.364</v>
      </c>
      <c r="E32" s="2">
        <v>0</v>
      </c>
      <c r="F32" s="3">
        <f t="shared" si="1"/>
        <v>0</v>
      </c>
      <c r="G32" s="9"/>
    </row>
    <row r="33" spans="1:7" ht="15.75">
      <c r="A33" s="128"/>
      <c r="B33" s="131"/>
      <c r="C33" s="89" t="s">
        <v>81</v>
      </c>
      <c r="D33" s="91">
        <v>14.616</v>
      </c>
      <c r="E33" s="2">
        <v>0</v>
      </c>
      <c r="F33" s="3">
        <f t="shared" si="1"/>
        <v>0</v>
      </c>
      <c r="G33" s="9"/>
    </row>
    <row r="34" spans="1:7" ht="15.75">
      <c r="A34" s="128"/>
      <c r="B34" s="131"/>
      <c r="C34" s="89" t="s">
        <v>77</v>
      </c>
      <c r="D34" s="91">
        <v>100</v>
      </c>
      <c r="E34" s="2">
        <v>0</v>
      </c>
      <c r="F34" s="3">
        <f t="shared" si="1"/>
        <v>0</v>
      </c>
      <c r="G34" s="9"/>
    </row>
    <row r="35" spans="1:7" ht="15.75">
      <c r="A35" s="128"/>
      <c r="B35" s="131"/>
      <c r="C35" s="89" t="s">
        <v>82</v>
      </c>
      <c r="D35" s="91">
        <v>0.4</v>
      </c>
      <c r="E35" s="2">
        <v>0.4</v>
      </c>
      <c r="F35" s="3">
        <f t="shared" si="1"/>
        <v>100</v>
      </c>
      <c r="G35" s="9"/>
    </row>
    <row r="36" spans="1:7" ht="16.5" thickBot="1">
      <c r="A36" s="128"/>
      <c r="B36" s="131"/>
      <c r="C36" s="74" t="s">
        <v>83</v>
      </c>
      <c r="D36" s="38">
        <v>127</v>
      </c>
      <c r="E36" s="5">
        <v>157</v>
      </c>
      <c r="F36" s="39">
        <f t="shared" si="1"/>
        <v>123.62204724409449</v>
      </c>
      <c r="G36" s="9"/>
    </row>
    <row r="37" spans="1:7" ht="16.5" thickBot="1">
      <c r="A37" s="129"/>
      <c r="B37" s="132"/>
      <c r="C37" s="77" t="s">
        <v>29</v>
      </c>
      <c r="D37" s="109">
        <f>SUM(D5:D36)</f>
        <v>153397.28500000003</v>
      </c>
      <c r="E37" s="109">
        <f>SUM(E5:E36)</f>
        <v>20991.433000000005</v>
      </c>
      <c r="F37" s="112">
        <f t="shared" si="1"/>
        <v>13.684357581687316</v>
      </c>
      <c r="G37" s="16"/>
    </row>
    <row r="38" spans="1:7" ht="30" customHeight="1">
      <c r="A38" s="125" t="s">
        <v>30</v>
      </c>
      <c r="B38" s="123" t="s">
        <v>87</v>
      </c>
      <c r="C38" s="55" t="s">
        <v>7</v>
      </c>
      <c r="D38" s="70">
        <v>471.27</v>
      </c>
      <c r="E38" s="1">
        <v>37.974999999999994</v>
      </c>
      <c r="F38" s="20">
        <f t="shared" si="1"/>
        <v>8.05801345300995</v>
      </c>
      <c r="G38" s="9"/>
    </row>
    <row r="39" spans="1:7" ht="31.5">
      <c r="A39" s="126"/>
      <c r="B39" s="124"/>
      <c r="C39" s="30" t="s">
        <v>47</v>
      </c>
      <c r="D39" s="37">
        <v>64981.35</v>
      </c>
      <c r="E39" s="2">
        <v>39300.089</v>
      </c>
      <c r="F39" s="3">
        <f t="shared" si="1"/>
        <v>60.479028213479715</v>
      </c>
      <c r="G39" s="17"/>
    </row>
    <row r="40" spans="1:7" ht="31.5">
      <c r="A40" s="126"/>
      <c r="B40" s="124"/>
      <c r="C40" s="30" t="s">
        <v>48</v>
      </c>
      <c r="D40" s="37">
        <v>6994.02</v>
      </c>
      <c r="E40" s="2">
        <v>5682.795</v>
      </c>
      <c r="F40" s="3">
        <f t="shared" si="1"/>
        <v>81.25219830655331</v>
      </c>
      <c r="G40" s="17"/>
    </row>
    <row r="41" spans="1:7" ht="15.75">
      <c r="A41" s="126"/>
      <c r="B41" s="124"/>
      <c r="C41" s="30" t="s">
        <v>31</v>
      </c>
      <c r="D41" s="71">
        <v>36000</v>
      </c>
      <c r="E41" s="2">
        <v>26119.642</v>
      </c>
      <c r="F41" s="7">
        <f aca="true" t="shared" si="2" ref="F41:F60">E41*100/D41</f>
        <v>72.55456111111111</v>
      </c>
      <c r="G41" s="17"/>
    </row>
    <row r="42" spans="1:7" ht="15.75">
      <c r="A42" s="126"/>
      <c r="B42" s="124"/>
      <c r="C42" s="30" t="s">
        <v>15</v>
      </c>
      <c r="D42" s="37">
        <v>203.64</v>
      </c>
      <c r="E42" s="2">
        <v>98.566</v>
      </c>
      <c r="F42" s="7">
        <f t="shared" si="2"/>
        <v>48.40208210567669</v>
      </c>
      <c r="G42" s="17"/>
    </row>
    <row r="43" spans="1:7" ht="15.75">
      <c r="A43" s="126"/>
      <c r="B43" s="124"/>
      <c r="C43" s="31" t="s">
        <v>32</v>
      </c>
      <c r="D43" s="37">
        <v>5897.35</v>
      </c>
      <c r="E43" s="2">
        <v>24.11</v>
      </c>
      <c r="F43" s="7">
        <f t="shared" si="2"/>
        <v>0.4088276937946705</v>
      </c>
      <c r="G43" s="17"/>
    </row>
    <row r="44" spans="1:7" ht="15.75">
      <c r="A44" s="126"/>
      <c r="B44" s="124"/>
      <c r="C44" s="31" t="s">
        <v>16</v>
      </c>
      <c r="D44" s="37">
        <v>550</v>
      </c>
      <c r="E44" s="2">
        <v>550.9</v>
      </c>
      <c r="F44" s="7">
        <f t="shared" si="2"/>
        <v>100.16363636363636</v>
      </c>
      <c r="G44" s="17"/>
    </row>
    <row r="45" spans="1:7" ht="15.75">
      <c r="A45" s="126"/>
      <c r="B45" s="124"/>
      <c r="C45" s="30" t="s">
        <v>17</v>
      </c>
      <c r="D45" s="40">
        <v>140.69</v>
      </c>
      <c r="E45" s="2">
        <v>57.575</v>
      </c>
      <c r="F45" s="7">
        <f t="shared" si="2"/>
        <v>40.92330656052314</v>
      </c>
      <c r="G45" s="17"/>
    </row>
    <row r="46" spans="1:7" ht="15.75">
      <c r="A46" s="126"/>
      <c r="B46" s="124"/>
      <c r="C46" s="30" t="s">
        <v>18</v>
      </c>
      <c r="D46" s="40">
        <v>381.3</v>
      </c>
      <c r="E46" s="2">
        <v>61.586</v>
      </c>
      <c r="F46" s="7">
        <f t="shared" si="2"/>
        <v>16.15158667715709</v>
      </c>
      <c r="G46" s="17"/>
    </row>
    <row r="47" spans="1:7" ht="15.75">
      <c r="A47" s="126"/>
      <c r="B47" s="124"/>
      <c r="C47" s="30" t="s">
        <v>19</v>
      </c>
      <c r="D47" s="40">
        <v>3142.15</v>
      </c>
      <c r="E47" s="2">
        <v>1341.772</v>
      </c>
      <c r="F47" s="7">
        <f t="shared" si="2"/>
        <v>42.70235348407937</v>
      </c>
      <c r="G47" s="17"/>
    </row>
    <row r="48" spans="1:7" ht="15.75">
      <c r="A48" s="126"/>
      <c r="B48" s="124"/>
      <c r="C48" s="30" t="s">
        <v>20</v>
      </c>
      <c r="D48" s="40">
        <v>109.07</v>
      </c>
      <c r="E48" s="2">
        <v>0.282</v>
      </c>
      <c r="F48" s="7">
        <f t="shared" si="2"/>
        <v>0.25854955533143853</v>
      </c>
      <c r="G48" s="17"/>
    </row>
    <row r="49" spans="1:7" ht="15.75">
      <c r="A49" s="126"/>
      <c r="B49" s="124"/>
      <c r="C49" s="30" t="s">
        <v>21</v>
      </c>
      <c r="D49" s="37">
        <v>263.37</v>
      </c>
      <c r="E49" s="2">
        <v>225.89</v>
      </c>
      <c r="F49" s="7">
        <f t="shared" si="2"/>
        <v>85.76907012947564</v>
      </c>
      <c r="G49" s="17"/>
    </row>
    <row r="50" spans="1:7" ht="15.75">
      <c r="A50" s="126"/>
      <c r="B50" s="124"/>
      <c r="C50" s="30" t="s">
        <v>22</v>
      </c>
      <c r="D50" s="37">
        <v>159.03</v>
      </c>
      <c r="E50" s="2">
        <v>23.375</v>
      </c>
      <c r="F50" s="7">
        <f t="shared" si="2"/>
        <v>14.698484562661132</v>
      </c>
      <c r="G50" s="17"/>
    </row>
    <row r="51" spans="1:7" ht="15.75">
      <c r="A51" s="126"/>
      <c r="B51" s="124"/>
      <c r="C51" s="30" t="s">
        <v>33</v>
      </c>
      <c r="D51" s="37">
        <v>3399.05</v>
      </c>
      <c r="E51" s="2">
        <v>38.958</v>
      </c>
      <c r="F51" s="7">
        <f t="shared" si="2"/>
        <v>1.1461437754666743</v>
      </c>
      <c r="G51" s="17"/>
    </row>
    <row r="52" spans="1:7" ht="15.75">
      <c r="A52" s="126"/>
      <c r="B52" s="124"/>
      <c r="C52" s="30" t="s">
        <v>34</v>
      </c>
      <c r="D52" s="37">
        <v>64.96</v>
      </c>
      <c r="E52" s="2">
        <v>35.761</v>
      </c>
      <c r="F52" s="7">
        <f t="shared" si="2"/>
        <v>55.05080049261085</v>
      </c>
      <c r="G52" s="17"/>
    </row>
    <row r="53" spans="1:7" ht="15.75">
      <c r="A53" s="126"/>
      <c r="B53" s="124"/>
      <c r="C53" s="30" t="s">
        <v>35</v>
      </c>
      <c r="D53" s="37">
        <v>9.98</v>
      </c>
      <c r="E53" s="2">
        <v>0</v>
      </c>
      <c r="F53" s="7">
        <f t="shared" si="2"/>
        <v>0</v>
      </c>
      <c r="G53" s="17"/>
    </row>
    <row r="54" spans="1:7" ht="15.75">
      <c r="A54" s="126"/>
      <c r="B54" s="124"/>
      <c r="C54" s="30" t="s">
        <v>36</v>
      </c>
      <c r="D54" s="37">
        <v>2</v>
      </c>
      <c r="E54" s="2">
        <v>0</v>
      </c>
      <c r="F54" s="7">
        <f t="shared" si="2"/>
        <v>0</v>
      </c>
      <c r="G54" s="17"/>
    </row>
    <row r="55" spans="1:7" ht="15.75">
      <c r="A55" s="126"/>
      <c r="B55" s="124"/>
      <c r="C55" s="30" t="s">
        <v>37</v>
      </c>
      <c r="D55" s="40">
        <v>129.41</v>
      </c>
      <c r="E55" s="2">
        <v>76.24</v>
      </c>
      <c r="F55" s="7">
        <f t="shared" si="2"/>
        <v>58.913530639054166</v>
      </c>
      <c r="G55" s="17"/>
    </row>
    <row r="56" spans="1:7" ht="15.75">
      <c r="A56" s="126"/>
      <c r="B56" s="124"/>
      <c r="C56" s="30" t="s">
        <v>38</v>
      </c>
      <c r="D56" s="40">
        <v>11.93</v>
      </c>
      <c r="E56" s="2">
        <v>16.744</v>
      </c>
      <c r="F56" s="7">
        <f t="shared" si="2"/>
        <v>140.35205364626992</v>
      </c>
      <c r="G56" s="17"/>
    </row>
    <row r="57" spans="1:7" ht="15.75">
      <c r="A57" s="126"/>
      <c r="B57" s="124"/>
      <c r="C57" s="30" t="s">
        <v>27</v>
      </c>
      <c r="D57" s="40">
        <v>1000</v>
      </c>
      <c r="E57" s="2">
        <v>242.897</v>
      </c>
      <c r="F57" s="7">
        <f t="shared" si="2"/>
        <v>24.2897</v>
      </c>
      <c r="G57" s="17"/>
    </row>
    <row r="58" spans="1:7" ht="15.75">
      <c r="A58" s="126"/>
      <c r="B58" s="124"/>
      <c r="C58" s="30" t="s">
        <v>25</v>
      </c>
      <c r="D58" s="40">
        <v>15</v>
      </c>
      <c r="E58" s="2">
        <v>0</v>
      </c>
      <c r="F58" s="7">
        <f t="shared" si="2"/>
        <v>0</v>
      </c>
      <c r="G58" s="17"/>
    </row>
    <row r="59" spans="1:7" ht="15.75">
      <c r="A59" s="126"/>
      <c r="B59" s="124"/>
      <c r="C59" s="30" t="s">
        <v>46</v>
      </c>
      <c r="D59" s="40">
        <v>399.36</v>
      </c>
      <c r="E59" s="2">
        <v>1.07</v>
      </c>
      <c r="F59" s="7">
        <f t="shared" si="2"/>
        <v>0.2679286858974359</v>
      </c>
      <c r="G59" s="17"/>
    </row>
    <row r="60" spans="1:7" ht="15.75">
      <c r="A60" s="126"/>
      <c r="B60" s="124"/>
      <c r="C60" s="30" t="s">
        <v>39</v>
      </c>
      <c r="D60" s="40">
        <v>199.936</v>
      </c>
      <c r="E60" s="2">
        <v>0</v>
      </c>
      <c r="F60" s="7">
        <f t="shared" si="2"/>
        <v>0</v>
      </c>
      <c r="G60" s="17"/>
    </row>
    <row r="61" spans="1:7" ht="15.75">
      <c r="A61" s="126"/>
      <c r="B61" s="124"/>
      <c r="C61" s="30" t="s">
        <v>40</v>
      </c>
      <c r="D61" s="40">
        <v>104.28</v>
      </c>
      <c r="E61" s="2">
        <v>0</v>
      </c>
      <c r="F61" s="7">
        <f aca="true" t="shared" si="3" ref="F61:F69">E61*100/D61</f>
        <v>0</v>
      </c>
      <c r="G61" s="17"/>
    </row>
    <row r="62" spans="1:7" ht="15.75">
      <c r="A62" s="126"/>
      <c r="B62" s="124"/>
      <c r="C62" s="30" t="s">
        <v>28</v>
      </c>
      <c r="D62" s="40">
        <v>199.92</v>
      </c>
      <c r="E62" s="2">
        <v>0</v>
      </c>
      <c r="F62" s="7">
        <f t="shared" si="3"/>
        <v>0</v>
      </c>
      <c r="G62" s="17"/>
    </row>
    <row r="63" spans="1:7" ht="15.75">
      <c r="A63" s="126"/>
      <c r="B63" s="124"/>
      <c r="C63" s="30" t="s">
        <v>76</v>
      </c>
      <c r="D63" s="40">
        <v>29.749</v>
      </c>
      <c r="E63" s="2">
        <v>16.805</v>
      </c>
      <c r="F63" s="7">
        <f t="shared" si="3"/>
        <v>56.489293757773375</v>
      </c>
      <c r="G63" s="17"/>
    </row>
    <row r="64" spans="1:7" ht="15.75">
      <c r="A64" s="126"/>
      <c r="B64" s="124"/>
      <c r="C64" s="30" t="s">
        <v>77</v>
      </c>
      <c r="D64" s="40">
        <v>300</v>
      </c>
      <c r="E64" s="2">
        <v>0</v>
      </c>
      <c r="F64" s="7">
        <f t="shared" si="3"/>
        <v>0</v>
      </c>
      <c r="G64" s="17"/>
    </row>
    <row r="65" spans="1:7" ht="16.5" thickBot="1">
      <c r="A65" s="126"/>
      <c r="B65" s="124"/>
      <c r="C65" s="69" t="s">
        <v>78</v>
      </c>
      <c r="D65" s="41">
        <v>0.6</v>
      </c>
      <c r="E65" s="5">
        <v>0</v>
      </c>
      <c r="F65" s="11">
        <f t="shared" si="3"/>
        <v>0</v>
      </c>
      <c r="G65" s="17"/>
    </row>
    <row r="66" spans="1:7" ht="19.5" thickBot="1">
      <c r="A66" s="126"/>
      <c r="B66" s="121"/>
      <c r="C66" s="78" t="s">
        <v>29</v>
      </c>
      <c r="D66" s="108">
        <f>SUM(D38:D62)</f>
        <v>124829.066</v>
      </c>
      <c r="E66" s="108">
        <f>SUM(E38:E65)</f>
        <v>73953.03199999999</v>
      </c>
      <c r="F66" s="110">
        <f t="shared" si="3"/>
        <v>59.24343934448728</v>
      </c>
      <c r="G66" s="17"/>
    </row>
    <row r="67" spans="1:7" ht="38.25" thickBot="1">
      <c r="A67" s="106"/>
      <c r="B67" s="105"/>
      <c r="C67" s="107" t="s">
        <v>89</v>
      </c>
      <c r="D67" s="108">
        <f>D66+D37</f>
        <v>278226.351</v>
      </c>
      <c r="E67" s="108">
        <f>E66+E37</f>
        <v>94944.465</v>
      </c>
      <c r="F67" s="111">
        <f>E67/D67*100</f>
        <v>34.12490034058636</v>
      </c>
      <c r="G67" s="17"/>
    </row>
    <row r="68" spans="1:7" ht="15.75">
      <c r="A68" s="120" t="s">
        <v>60</v>
      </c>
      <c r="B68" s="120" t="s">
        <v>61</v>
      </c>
      <c r="C68" s="29" t="s">
        <v>50</v>
      </c>
      <c r="D68" s="35">
        <v>196.13</v>
      </c>
      <c r="E68" s="75">
        <v>73.441</v>
      </c>
      <c r="F68" s="36">
        <f t="shared" si="3"/>
        <v>37.44506194870749</v>
      </c>
      <c r="G68" s="17"/>
    </row>
    <row r="69" spans="1:7" ht="15.75">
      <c r="A69" s="121"/>
      <c r="B69" s="121"/>
      <c r="C69" s="30" t="s">
        <v>24</v>
      </c>
      <c r="D69" s="37">
        <v>2709.3</v>
      </c>
      <c r="E69" s="2">
        <v>1852.255</v>
      </c>
      <c r="F69" s="7">
        <f t="shared" si="3"/>
        <v>68.36655224596758</v>
      </c>
      <c r="G69" s="17"/>
    </row>
    <row r="70" spans="1:7" ht="15.75">
      <c r="A70" s="121"/>
      <c r="B70" s="121"/>
      <c r="C70" s="30" t="s">
        <v>51</v>
      </c>
      <c r="D70" s="37">
        <v>17.4</v>
      </c>
      <c r="E70" s="2">
        <v>7.984</v>
      </c>
      <c r="F70" s="7">
        <f aca="true" t="shared" si="4" ref="F70:F77">E70*100/D70</f>
        <v>45.88505747126437</v>
      </c>
      <c r="G70" s="17"/>
    </row>
    <row r="71" spans="1:7" ht="15.75">
      <c r="A71" s="121"/>
      <c r="B71" s="121"/>
      <c r="C71" s="30" t="s">
        <v>52</v>
      </c>
      <c r="D71" s="37">
        <v>3</v>
      </c>
      <c r="E71" s="2">
        <v>0.584</v>
      </c>
      <c r="F71" s="7">
        <f t="shared" si="4"/>
        <v>19.466666666666665</v>
      </c>
      <c r="G71" s="17"/>
    </row>
    <row r="72" spans="1:7" ht="15.75">
      <c r="A72" s="121"/>
      <c r="B72" s="121"/>
      <c r="C72" s="30" t="s">
        <v>53</v>
      </c>
      <c r="D72" s="37">
        <v>94.2</v>
      </c>
      <c r="E72" s="2">
        <v>31.642</v>
      </c>
      <c r="F72" s="7">
        <f t="shared" si="4"/>
        <v>33.59023354564756</v>
      </c>
      <c r="G72" s="17"/>
    </row>
    <row r="73" spans="1:7" ht="15.75">
      <c r="A73" s="121"/>
      <c r="B73" s="121"/>
      <c r="C73" s="31" t="s">
        <v>54</v>
      </c>
      <c r="D73" s="37">
        <v>38.8</v>
      </c>
      <c r="E73" s="2">
        <v>15.857</v>
      </c>
      <c r="F73" s="7">
        <f t="shared" si="4"/>
        <v>40.868556701030926</v>
      </c>
      <c r="G73" s="17"/>
    </row>
    <row r="74" spans="1:7" ht="15.75">
      <c r="A74" s="121"/>
      <c r="B74" s="121"/>
      <c r="C74" s="31" t="s">
        <v>55</v>
      </c>
      <c r="D74" s="37">
        <v>14.05</v>
      </c>
      <c r="E74" s="2">
        <v>3.411</v>
      </c>
      <c r="F74" s="7">
        <f t="shared" si="4"/>
        <v>24.277580071174377</v>
      </c>
      <c r="G74" s="17"/>
    </row>
    <row r="75" spans="1:7" ht="15.75">
      <c r="A75" s="121"/>
      <c r="B75" s="121"/>
      <c r="C75" s="31" t="s">
        <v>56</v>
      </c>
      <c r="D75" s="37">
        <v>80.5</v>
      </c>
      <c r="E75" s="2">
        <v>23.394</v>
      </c>
      <c r="F75" s="7">
        <f t="shared" si="4"/>
        <v>29.060869565217388</v>
      </c>
      <c r="G75" s="17"/>
    </row>
    <row r="76" spans="1:7" ht="15.75">
      <c r="A76" s="121"/>
      <c r="B76" s="121"/>
      <c r="C76" s="31" t="s">
        <v>57</v>
      </c>
      <c r="D76" s="37">
        <v>2.3</v>
      </c>
      <c r="E76" s="2">
        <v>2.848</v>
      </c>
      <c r="F76" s="7">
        <f t="shared" si="4"/>
        <v>123.82608695652175</v>
      </c>
      <c r="G76" s="16"/>
    </row>
    <row r="77" spans="1:7" ht="15.75">
      <c r="A77" s="121"/>
      <c r="B77" s="121"/>
      <c r="C77" s="31" t="s">
        <v>58</v>
      </c>
      <c r="D77" s="37">
        <v>47.6</v>
      </c>
      <c r="E77" s="2">
        <v>11.806</v>
      </c>
      <c r="F77" s="7">
        <f t="shared" si="4"/>
        <v>24.80252100840336</v>
      </c>
      <c r="G77" s="16"/>
    </row>
    <row r="78" spans="1:7" ht="16.5" thickBot="1">
      <c r="A78" s="121"/>
      <c r="B78" s="121"/>
      <c r="C78" s="32" t="s">
        <v>59</v>
      </c>
      <c r="D78" s="38">
        <v>26.5</v>
      </c>
      <c r="E78" s="5">
        <v>8.045</v>
      </c>
      <c r="F78" s="39">
        <f>E78*100/D78</f>
        <v>30.358490566037737</v>
      </c>
      <c r="G78" s="16"/>
    </row>
    <row r="79" spans="1:7" ht="16.5" thickBot="1">
      <c r="A79" s="122"/>
      <c r="B79" s="122"/>
      <c r="C79" s="25" t="s">
        <v>29</v>
      </c>
      <c r="D79" s="26">
        <f>SUM(D68:D78)</f>
        <v>3229.7800000000007</v>
      </c>
      <c r="E79" s="27">
        <f>SUM(E68:E78)</f>
        <v>2031.2670000000003</v>
      </c>
      <c r="F79" s="28">
        <f>E79*100/D79</f>
        <v>62.89180687229471</v>
      </c>
      <c r="G79" s="16"/>
    </row>
    <row r="80" spans="1:7" ht="15.75">
      <c r="A80" s="120" t="s">
        <v>70</v>
      </c>
      <c r="B80" s="120" t="s">
        <v>61</v>
      </c>
      <c r="C80" s="29" t="s">
        <v>50</v>
      </c>
      <c r="D80" s="47">
        <v>147.34</v>
      </c>
      <c r="E80" s="2">
        <v>29.394</v>
      </c>
      <c r="F80" s="48">
        <f>E80*100/D80</f>
        <v>19.949776028234012</v>
      </c>
      <c r="G80" s="16"/>
    </row>
    <row r="81" spans="1:7" ht="15.75">
      <c r="A81" s="121"/>
      <c r="B81" s="121"/>
      <c r="C81" s="30" t="s">
        <v>24</v>
      </c>
      <c r="D81" s="40">
        <v>2737.88</v>
      </c>
      <c r="E81" s="2">
        <v>1629.131</v>
      </c>
      <c r="F81" s="3">
        <f aca="true" t="shared" si="5" ref="F81:F91">E81*100/D81</f>
        <v>59.5033748739901</v>
      </c>
      <c r="G81" s="16"/>
    </row>
    <row r="82" spans="1:7" ht="15.75">
      <c r="A82" s="121"/>
      <c r="B82" s="121"/>
      <c r="C82" s="30" t="s">
        <v>51</v>
      </c>
      <c r="D82" s="37">
        <v>1.83</v>
      </c>
      <c r="E82" s="2">
        <v>0.16</v>
      </c>
      <c r="F82" s="3">
        <f t="shared" si="5"/>
        <v>8.743169398907103</v>
      </c>
      <c r="G82" s="16"/>
    </row>
    <row r="83" spans="1:7" ht="15.75">
      <c r="A83" s="121"/>
      <c r="B83" s="121"/>
      <c r="C83" s="30" t="s">
        <v>52</v>
      </c>
      <c r="D83" s="40">
        <v>2</v>
      </c>
      <c r="E83" s="2">
        <v>0</v>
      </c>
      <c r="F83" s="3">
        <f t="shared" si="5"/>
        <v>0</v>
      </c>
      <c r="G83" s="16"/>
    </row>
    <row r="84" spans="1:7" ht="15.75">
      <c r="A84" s="121"/>
      <c r="B84" s="121"/>
      <c r="C84" s="30" t="s">
        <v>53</v>
      </c>
      <c r="D84" s="37">
        <v>36.9</v>
      </c>
      <c r="E84" s="2">
        <v>11.627</v>
      </c>
      <c r="F84" s="3">
        <f t="shared" si="5"/>
        <v>31.50948509485095</v>
      </c>
      <c r="G84" s="16"/>
    </row>
    <row r="85" spans="1:7" ht="15.75">
      <c r="A85" s="121"/>
      <c r="B85" s="121"/>
      <c r="C85" s="31" t="s">
        <v>54</v>
      </c>
      <c r="D85" s="40">
        <v>6.97</v>
      </c>
      <c r="E85" s="2">
        <v>0.411</v>
      </c>
      <c r="F85" s="3">
        <f t="shared" si="5"/>
        <v>5.896700143472023</v>
      </c>
      <c r="G85" s="16"/>
    </row>
    <row r="86" spans="1:7" ht="15.75">
      <c r="A86" s="121"/>
      <c r="B86" s="121"/>
      <c r="C86" s="31" t="s">
        <v>55</v>
      </c>
      <c r="D86" s="40">
        <v>7.45</v>
      </c>
      <c r="E86" s="2">
        <v>0.465</v>
      </c>
      <c r="F86" s="3">
        <f t="shared" si="5"/>
        <v>6.241610738255034</v>
      </c>
      <c r="G86" s="16"/>
    </row>
    <row r="87" spans="1:7" ht="15.75">
      <c r="A87" s="121"/>
      <c r="B87" s="121"/>
      <c r="C87" s="31" t="s">
        <v>56</v>
      </c>
      <c r="D87" s="40">
        <v>43.6</v>
      </c>
      <c r="E87" s="2">
        <v>8.573</v>
      </c>
      <c r="F87" s="3">
        <f t="shared" si="5"/>
        <v>19.662844036697248</v>
      </c>
      <c r="G87" s="16"/>
    </row>
    <row r="88" spans="1:7" ht="15.75">
      <c r="A88" s="121"/>
      <c r="B88" s="121"/>
      <c r="C88" s="31" t="s">
        <v>57</v>
      </c>
      <c r="D88" s="37">
        <v>1.67</v>
      </c>
      <c r="E88" s="2">
        <v>11.501</v>
      </c>
      <c r="F88" s="3">
        <f t="shared" si="5"/>
        <v>688.6826347305389</v>
      </c>
      <c r="G88" s="16"/>
    </row>
    <row r="89" spans="1:7" ht="15.75">
      <c r="A89" s="121"/>
      <c r="B89" s="121"/>
      <c r="C89" s="31" t="s">
        <v>58</v>
      </c>
      <c r="D89" s="37">
        <v>7.23</v>
      </c>
      <c r="E89" s="2">
        <v>0.17</v>
      </c>
      <c r="F89" s="3">
        <f t="shared" si="5"/>
        <v>2.3513139695712306</v>
      </c>
      <c r="G89" s="16"/>
    </row>
    <row r="90" spans="1:7" ht="16.5" thickBot="1">
      <c r="A90" s="121"/>
      <c r="B90" s="121"/>
      <c r="C90" s="32" t="s">
        <v>59</v>
      </c>
      <c r="D90" s="41">
        <v>28.78</v>
      </c>
      <c r="E90" s="2">
        <v>2.123</v>
      </c>
      <c r="F90" s="39">
        <f t="shared" si="5"/>
        <v>7.376650451702571</v>
      </c>
      <c r="G90" s="16"/>
    </row>
    <row r="91" spans="1:7" ht="16.5" thickBot="1">
      <c r="A91" s="122"/>
      <c r="B91" s="122"/>
      <c r="C91" s="33" t="s">
        <v>29</v>
      </c>
      <c r="D91" s="26">
        <f>SUM(D80:D90)</f>
        <v>3021.65</v>
      </c>
      <c r="E91" s="27">
        <f>SUM(E80:E90)</f>
        <v>1693.5550000000003</v>
      </c>
      <c r="F91" s="28">
        <f t="shared" si="5"/>
        <v>56.047358231429854</v>
      </c>
      <c r="G91" s="16"/>
    </row>
    <row r="92" spans="1:7" ht="15.75">
      <c r="A92" s="120" t="s">
        <v>69</v>
      </c>
      <c r="B92" s="120" t="s">
        <v>61</v>
      </c>
      <c r="C92" s="46" t="s">
        <v>50</v>
      </c>
      <c r="D92" s="35">
        <v>16.762</v>
      </c>
      <c r="E92" s="1">
        <v>0.115</v>
      </c>
      <c r="F92" s="20">
        <f>E92*100/D92</f>
        <v>0.6860756472974585</v>
      </c>
      <c r="G92" s="16"/>
    </row>
    <row r="93" spans="1:7" ht="15.75">
      <c r="A93" s="121"/>
      <c r="B93" s="121"/>
      <c r="C93" s="65" t="s">
        <v>11</v>
      </c>
      <c r="D93" s="37">
        <v>49.866</v>
      </c>
      <c r="E93" s="2">
        <v>0.503</v>
      </c>
      <c r="F93" s="3">
        <f aca="true" t="shared" si="6" ref="F93:F109">E93*100/D93</f>
        <v>1.0087033249107609</v>
      </c>
      <c r="G93" s="16"/>
    </row>
    <row r="94" spans="1:7" ht="15.75">
      <c r="A94" s="121"/>
      <c r="B94" s="121"/>
      <c r="C94" s="66" t="s">
        <v>62</v>
      </c>
      <c r="D94" s="37">
        <v>29.229</v>
      </c>
      <c r="E94" s="2">
        <v>1.291</v>
      </c>
      <c r="F94" s="3">
        <f t="shared" si="6"/>
        <v>4.416846282801328</v>
      </c>
      <c r="G94" s="16"/>
    </row>
    <row r="95" spans="1:7" ht="15.75">
      <c r="A95" s="121"/>
      <c r="B95" s="121"/>
      <c r="C95" s="67" t="s">
        <v>63</v>
      </c>
      <c r="D95" s="37">
        <v>25</v>
      </c>
      <c r="E95" s="2">
        <v>0</v>
      </c>
      <c r="F95" s="3">
        <f t="shared" si="6"/>
        <v>0</v>
      </c>
      <c r="G95" s="16"/>
    </row>
    <row r="96" spans="1:7" ht="15.75">
      <c r="A96" s="121"/>
      <c r="B96" s="121"/>
      <c r="C96" s="66" t="s">
        <v>24</v>
      </c>
      <c r="D96" s="37">
        <v>1209.077</v>
      </c>
      <c r="E96" s="2">
        <v>307.853</v>
      </c>
      <c r="F96" s="3">
        <f t="shared" si="6"/>
        <v>25.461819222431657</v>
      </c>
      <c r="G96" s="16"/>
    </row>
    <row r="97" spans="1:7" ht="15.75">
      <c r="A97" s="121"/>
      <c r="B97" s="121"/>
      <c r="C97" s="66" t="s">
        <v>51</v>
      </c>
      <c r="D97" s="37">
        <v>7.576</v>
      </c>
      <c r="E97" s="2">
        <v>0</v>
      </c>
      <c r="F97" s="3">
        <f t="shared" si="6"/>
        <v>0</v>
      </c>
      <c r="G97" s="16"/>
    </row>
    <row r="98" spans="1:7" ht="15.75">
      <c r="A98" s="121"/>
      <c r="B98" s="121"/>
      <c r="C98" s="66" t="s">
        <v>55</v>
      </c>
      <c r="D98" s="37">
        <v>7.88</v>
      </c>
      <c r="E98" s="2">
        <v>0</v>
      </c>
      <c r="F98" s="3">
        <f t="shared" si="6"/>
        <v>0</v>
      </c>
      <c r="G98" s="16"/>
    </row>
    <row r="99" spans="1:7" ht="15.75">
      <c r="A99" s="121"/>
      <c r="B99" s="121"/>
      <c r="C99" s="66" t="s">
        <v>64</v>
      </c>
      <c r="D99" s="37">
        <v>103.7</v>
      </c>
      <c r="E99" s="2">
        <v>0.565</v>
      </c>
      <c r="F99" s="3">
        <f t="shared" si="6"/>
        <v>0.5448408871745418</v>
      </c>
      <c r="G99" s="16"/>
    </row>
    <row r="100" spans="1:7" ht="15.75">
      <c r="A100" s="121"/>
      <c r="B100" s="121"/>
      <c r="C100" s="67" t="s">
        <v>65</v>
      </c>
      <c r="D100" s="37">
        <v>64.936</v>
      </c>
      <c r="E100" s="2">
        <v>0.26</v>
      </c>
      <c r="F100" s="3">
        <f t="shared" si="6"/>
        <v>0.4003942343230257</v>
      </c>
      <c r="G100" s="16"/>
    </row>
    <row r="101" spans="1:7" ht="15.75">
      <c r="A101" s="121"/>
      <c r="B101" s="121"/>
      <c r="C101" s="67" t="s">
        <v>66</v>
      </c>
      <c r="D101" s="37">
        <v>50.101</v>
      </c>
      <c r="E101" s="2">
        <v>1.13</v>
      </c>
      <c r="F101" s="3">
        <f t="shared" si="6"/>
        <v>2.25544400311371</v>
      </c>
      <c r="G101" s="16"/>
    </row>
    <row r="102" spans="1:7" ht="15.75">
      <c r="A102" s="121"/>
      <c r="B102" s="121"/>
      <c r="C102" s="66" t="s">
        <v>67</v>
      </c>
      <c r="D102" s="37">
        <v>26.103</v>
      </c>
      <c r="E102" s="2">
        <v>0.268</v>
      </c>
      <c r="F102" s="3">
        <f t="shared" si="6"/>
        <v>1.026701911657664</v>
      </c>
      <c r="G102" s="16"/>
    </row>
    <row r="103" spans="1:7" ht="15.75">
      <c r="A103" s="121"/>
      <c r="B103" s="121"/>
      <c r="C103" s="66" t="s">
        <v>56</v>
      </c>
      <c r="D103" s="37">
        <v>10.548</v>
      </c>
      <c r="E103" s="2">
        <v>0.04</v>
      </c>
      <c r="F103" s="3">
        <f t="shared" si="6"/>
        <v>0.37921880925293894</v>
      </c>
      <c r="G103" s="16"/>
    </row>
    <row r="104" spans="1:7" ht="15.75">
      <c r="A104" s="121"/>
      <c r="B104" s="121"/>
      <c r="C104" s="66" t="s">
        <v>57</v>
      </c>
      <c r="D104" s="37">
        <v>5.498</v>
      </c>
      <c r="E104" s="2">
        <v>0</v>
      </c>
      <c r="F104" s="3">
        <f t="shared" si="6"/>
        <v>0</v>
      </c>
      <c r="G104" s="16"/>
    </row>
    <row r="105" spans="1:7" ht="15.75">
      <c r="A105" s="121"/>
      <c r="B105" s="121"/>
      <c r="C105" s="65" t="s">
        <v>58</v>
      </c>
      <c r="D105" s="37">
        <v>29.116</v>
      </c>
      <c r="E105" s="2">
        <v>0.026</v>
      </c>
      <c r="F105" s="3">
        <f t="shared" si="6"/>
        <v>0.0892979804918258</v>
      </c>
      <c r="G105" s="16"/>
    </row>
    <row r="106" spans="1:7" ht="15.75">
      <c r="A106" s="121"/>
      <c r="B106" s="121"/>
      <c r="C106" s="66" t="s">
        <v>59</v>
      </c>
      <c r="D106" s="37">
        <v>7.136</v>
      </c>
      <c r="E106" s="2">
        <v>0.056</v>
      </c>
      <c r="F106" s="3">
        <f t="shared" si="6"/>
        <v>0.7847533632286996</v>
      </c>
      <c r="G106" s="16"/>
    </row>
    <row r="107" spans="1:7" ht="15.75">
      <c r="A107" s="121"/>
      <c r="B107" s="121"/>
      <c r="C107" s="67" t="s">
        <v>68</v>
      </c>
      <c r="D107" s="37">
        <v>29.501</v>
      </c>
      <c r="E107" s="2">
        <v>0</v>
      </c>
      <c r="F107" s="3">
        <f>E107*100/D107</f>
        <v>0</v>
      </c>
      <c r="G107" s="16"/>
    </row>
    <row r="108" spans="1:7" ht="16.5" thickBot="1">
      <c r="A108" s="121"/>
      <c r="B108" s="121"/>
      <c r="C108" s="68" t="s">
        <v>26</v>
      </c>
      <c r="D108" s="41">
        <v>21.9</v>
      </c>
      <c r="E108" s="79">
        <v>2.371</v>
      </c>
      <c r="F108" s="39">
        <f t="shared" si="6"/>
        <v>10.826484018264841</v>
      </c>
      <c r="G108" s="16"/>
    </row>
    <row r="109" spans="1:7" ht="16.5" thickBot="1">
      <c r="A109" s="122"/>
      <c r="B109" s="122"/>
      <c r="C109" s="25" t="s">
        <v>29</v>
      </c>
      <c r="D109" s="34">
        <f>SUM(D92:D108)</f>
        <v>1693.929</v>
      </c>
      <c r="E109" s="18">
        <f>SUM(E92:E108)</f>
        <v>314.47799999999995</v>
      </c>
      <c r="F109" s="19">
        <f t="shared" si="6"/>
        <v>18.56500479063762</v>
      </c>
      <c r="G109" s="16"/>
    </row>
    <row r="110" spans="1:7" ht="15.75">
      <c r="A110" s="120" t="s">
        <v>71</v>
      </c>
      <c r="B110" s="120" t="s">
        <v>61</v>
      </c>
      <c r="C110" s="42" t="s">
        <v>50</v>
      </c>
      <c r="D110" s="35">
        <v>1.9</v>
      </c>
      <c r="E110" s="1">
        <v>1.9</v>
      </c>
      <c r="F110" s="20">
        <f>E110*100/D110</f>
        <v>100</v>
      </c>
      <c r="G110" s="16"/>
    </row>
    <row r="111" spans="1:7" ht="15.75">
      <c r="A111" s="121"/>
      <c r="B111" s="121"/>
      <c r="C111" s="43" t="s">
        <v>62</v>
      </c>
      <c r="D111" s="37">
        <v>0.19</v>
      </c>
      <c r="E111" s="2">
        <v>0.19</v>
      </c>
      <c r="F111" s="3">
        <f>E111*100/D111</f>
        <v>100</v>
      </c>
      <c r="G111" s="16"/>
    </row>
    <row r="112" spans="1:7" ht="15.75">
      <c r="A112" s="121"/>
      <c r="B112" s="121"/>
      <c r="C112" s="43" t="s">
        <v>24</v>
      </c>
      <c r="D112" s="37">
        <v>4.84</v>
      </c>
      <c r="E112" s="2">
        <v>4.84</v>
      </c>
      <c r="F112" s="3">
        <f>E112*100/D112</f>
        <v>100</v>
      </c>
      <c r="G112" s="16"/>
    </row>
    <row r="113" spans="1:7" ht="15.75">
      <c r="A113" s="121"/>
      <c r="B113" s="121"/>
      <c r="C113" s="43" t="s">
        <v>56</v>
      </c>
      <c r="D113" s="37">
        <v>0.05</v>
      </c>
      <c r="E113" s="2">
        <v>0.05</v>
      </c>
      <c r="F113" s="3">
        <f>E113*100/D113</f>
        <v>100</v>
      </c>
      <c r="G113" s="16"/>
    </row>
    <row r="114" spans="1:7" ht="16.5" thickBot="1">
      <c r="A114" s="121"/>
      <c r="B114" s="121"/>
      <c r="C114" s="44" t="s">
        <v>68</v>
      </c>
      <c r="D114" s="91">
        <v>0.25</v>
      </c>
      <c r="E114" s="2">
        <v>0.25</v>
      </c>
      <c r="F114" s="103">
        <f>E114*100/D114</f>
        <v>100</v>
      </c>
      <c r="G114" s="16"/>
    </row>
    <row r="115" spans="1:7" ht="16.5" thickBot="1">
      <c r="A115" s="122"/>
      <c r="B115" s="122"/>
      <c r="C115" s="49" t="s">
        <v>29</v>
      </c>
      <c r="D115" s="26">
        <f>SUM(D110:D114)</f>
        <v>7.2299999999999995</v>
      </c>
      <c r="E115" s="27">
        <f>SUM(E110:E114)</f>
        <v>7.2299999999999995</v>
      </c>
      <c r="F115" s="28">
        <f>E115*100/D115</f>
        <v>100</v>
      </c>
      <c r="G115" s="16"/>
    </row>
    <row r="116" spans="1:7" ht="15.75" customHeight="1">
      <c r="A116" s="120" t="s">
        <v>73</v>
      </c>
      <c r="B116" s="120" t="s">
        <v>61</v>
      </c>
      <c r="C116" s="62" t="s">
        <v>50</v>
      </c>
      <c r="D116" s="35">
        <v>15.7</v>
      </c>
      <c r="E116" s="45">
        <v>18</v>
      </c>
      <c r="F116" s="20">
        <f>E116*100/D116</f>
        <v>114.64968152866243</v>
      </c>
      <c r="G116" s="16"/>
    </row>
    <row r="117" spans="1:7" ht="15.75">
      <c r="A117" s="121"/>
      <c r="B117" s="121"/>
      <c r="C117" s="63" t="s">
        <v>62</v>
      </c>
      <c r="D117" s="37">
        <v>69.75</v>
      </c>
      <c r="E117" s="6">
        <v>73.76</v>
      </c>
      <c r="F117" s="3">
        <f aca="true" t="shared" si="7" ref="F117:F124">E117*100/D117</f>
        <v>105.74910394265234</v>
      </c>
      <c r="G117" s="16"/>
    </row>
    <row r="118" spans="1:7" ht="15.75">
      <c r="A118" s="121"/>
      <c r="B118" s="121"/>
      <c r="C118" s="63" t="s">
        <v>63</v>
      </c>
      <c r="D118" s="37">
        <v>7.3</v>
      </c>
      <c r="E118" s="6">
        <v>8.2</v>
      </c>
      <c r="F118" s="3">
        <f t="shared" si="7"/>
        <v>112.32876712328766</v>
      </c>
      <c r="G118" s="16"/>
    </row>
    <row r="119" spans="1:7" ht="15.75">
      <c r="A119" s="121"/>
      <c r="B119" s="121"/>
      <c r="C119" s="63" t="s">
        <v>24</v>
      </c>
      <c r="D119" s="37">
        <v>67.44</v>
      </c>
      <c r="E119" s="6">
        <v>74.72</v>
      </c>
      <c r="F119" s="3">
        <f t="shared" si="7"/>
        <v>110.79478054567024</v>
      </c>
      <c r="G119" s="16"/>
    </row>
    <row r="120" spans="1:7" ht="15.75">
      <c r="A120" s="121"/>
      <c r="B120" s="121"/>
      <c r="C120" s="63" t="s">
        <v>72</v>
      </c>
      <c r="D120" s="37">
        <v>0.96</v>
      </c>
      <c r="E120" s="6">
        <v>1.01</v>
      </c>
      <c r="F120" s="3">
        <f t="shared" si="7"/>
        <v>105.20833333333334</v>
      </c>
      <c r="G120" s="16"/>
    </row>
    <row r="121" spans="1:7" ht="15.75">
      <c r="A121" s="121"/>
      <c r="B121" s="121"/>
      <c r="C121" s="30" t="s">
        <v>65</v>
      </c>
      <c r="D121" s="37">
        <v>1.38</v>
      </c>
      <c r="E121" s="75">
        <v>1.82</v>
      </c>
      <c r="F121" s="3">
        <f t="shared" si="7"/>
        <v>131.8840579710145</v>
      </c>
      <c r="G121" s="16"/>
    </row>
    <row r="122" spans="1:7" ht="15.75">
      <c r="A122" s="121"/>
      <c r="B122" s="121"/>
      <c r="C122" s="30" t="s">
        <v>67</v>
      </c>
      <c r="D122" s="37">
        <v>4.5</v>
      </c>
      <c r="E122" s="2">
        <v>5.06</v>
      </c>
      <c r="F122" s="3">
        <f t="shared" si="7"/>
        <v>112.44444444444443</v>
      </c>
      <c r="G122" s="16"/>
    </row>
    <row r="123" spans="1:7" ht="15.75">
      <c r="A123" s="121"/>
      <c r="B123" s="121"/>
      <c r="C123" s="30" t="s">
        <v>56</v>
      </c>
      <c r="D123" s="37">
        <v>42.99</v>
      </c>
      <c r="E123" s="2">
        <v>48.79</v>
      </c>
      <c r="F123" s="3">
        <f t="shared" si="7"/>
        <v>113.49150965340776</v>
      </c>
      <c r="G123" s="16"/>
    </row>
    <row r="124" spans="1:7" ht="15.75">
      <c r="A124" s="121"/>
      <c r="B124" s="121"/>
      <c r="C124" s="30" t="s">
        <v>58</v>
      </c>
      <c r="D124" s="37">
        <v>1.87</v>
      </c>
      <c r="E124" s="2">
        <v>1.95</v>
      </c>
      <c r="F124" s="3">
        <f t="shared" si="7"/>
        <v>104.27807486631015</v>
      </c>
      <c r="G124" s="16"/>
    </row>
    <row r="125" spans="1:7" ht="16.5" thickBot="1">
      <c r="A125" s="121"/>
      <c r="B125" s="121"/>
      <c r="C125" s="64" t="s">
        <v>68</v>
      </c>
      <c r="D125" s="38">
        <v>1.985</v>
      </c>
      <c r="E125" s="4">
        <v>1.85</v>
      </c>
      <c r="F125" s="39">
        <f>E125*100/D125</f>
        <v>93.19899244332493</v>
      </c>
      <c r="G125" s="16"/>
    </row>
    <row r="126" spans="1:7" ht="16.5" thickBot="1">
      <c r="A126" s="122"/>
      <c r="B126" s="122"/>
      <c r="C126" s="82" t="s">
        <v>29</v>
      </c>
      <c r="D126" s="61">
        <f>SUM(D116:D125)</f>
        <v>213.87500000000003</v>
      </c>
      <c r="E126" s="18">
        <f>SUM(E116:E125)</f>
        <v>235.15999999999997</v>
      </c>
      <c r="F126" s="19">
        <f>E126*100/D126</f>
        <v>109.95207481005257</v>
      </c>
      <c r="G126" s="16"/>
    </row>
    <row r="127" spans="1:7" ht="15.75">
      <c r="A127" s="120" t="s">
        <v>79</v>
      </c>
      <c r="B127" s="123" t="s">
        <v>61</v>
      </c>
      <c r="C127" s="72" t="s">
        <v>50</v>
      </c>
      <c r="D127" s="1">
        <v>38.9</v>
      </c>
      <c r="E127" s="1">
        <v>38.9</v>
      </c>
      <c r="F127" s="8">
        <f aca="true" t="shared" si="8" ref="F127:F132">E127*100/D127</f>
        <v>100</v>
      </c>
      <c r="G127" s="16"/>
    </row>
    <row r="128" spans="1:7" ht="15.75">
      <c r="A128" s="121"/>
      <c r="B128" s="124"/>
      <c r="C128" s="73" t="s">
        <v>24</v>
      </c>
      <c r="D128" s="75">
        <v>26.34</v>
      </c>
      <c r="E128" s="75">
        <v>26.34</v>
      </c>
      <c r="F128" s="85">
        <f t="shared" si="8"/>
        <v>100</v>
      </c>
      <c r="G128" s="16"/>
    </row>
    <row r="129" spans="1:7" ht="15.75">
      <c r="A129" s="121"/>
      <c r="B129" s="124"/>
      <c r="C129" s="73" t="s">
        <v>55</v>
      </c>
      <c r="D129" s="75">
        <v>3.74</v>
      </c>
      <c r="E129" s="75">
        <v>3.74</v>
      </c>
      <c r="F129" s="85">
        <f t="shared" si="8"/>
        <v>100</v>
      </c>
      <c r="G129" s="16"/>
    </row>
    <row r="130" spans="1:7" ht="15.75">
      <c r="A130" s="121"/>
      <c r="B130" s="124"/>
      <c r="C130" s="73" t="s">
        <v>72</v>
      </c>
      <c r="D130" s="75">
        <v>30.9</v>
      </c>
      <c r="E130" s="75">
        <v>30.9</v>
      </c>
      <c r="F130" s="85">
        <f t="shared" si="8"/>
        <v>100</v>
      </c>
      <c r="G130" s="16"/>
    </row>
    <row r="131" spans="1:7" ht="15.75">
      <c r="A131" s="121"/>
      <c r="B131" s="124"/>
      <c r="C131" s="83" t="s">
        <v>67</v>
      </c>
      <c r="D131" s="6">
        <v>0.48</v>
      </c>
      <c r="E131" s="2">
        <v>0.48</v>
      </c>
      <c r="F131" s="85">
        <f t="shared" si="8"/>
        <v>100</v>
      </c>
      <c r="G131" s="16"/>
    </row>
    <row r="132" spans="1:7" ht="16.5" thickBot="1">
      <c r="A132" s="121"/>
      <c r="B132" s="124"/>
      <c r="C132" s="84" t="s">
        <v>68</v>
      </c>
      <c r="D132" s="79">
        <v>3.07</v>
      </c>
      <c r="E132" s="79">
        <v>3.071</v>
      </c>
      <c r="F132" s="86">
        <f t="shared" si="8"/>
        <v>100.03257328990229</v>
      </c>
      <c r="G132" s="16"/>
    </row>
    <row r="133" spans="1:7" ht="16.5" thickBot="1">
      <c r="A133" s="122"/>
      <c r="B133" s="141"/>
      <c r="C133" s="52" t="s">
        <v>29</v>
      </c>
      <c r="D133" s="58">
        <f>SUM(D127:D132)</f>
        <v>103.42999999999999</v>
      </c>
      <c r="E133" s="27">
        <f>SUM(E127:E132)</f>
        <v>103.431</v>
      </c>
      <c r="F133" s="28">
        <f>E133*100/D133</f>
        <v>100.00096683747464</v>
      </c>
      <c r="G133" s="16"/>
    </row>
    <row r="134" spans="1:7" ht="15.75">
      <c r="A134" s="120" t="s">
        <v>80</v>
      </c>
      <c r="B134" s="120" t="s">
        <v>61</v>
      </c>
      <c r="C134" s="87" t="s">
        <v>50</v>
      </c>
      <c r="D134" s="47">
        <v>4.61</v>
      </c>
      <c r="E134" s="92">
        <v>0.18</v>
      </c>
      <c r="F134" s="48">
        <f>E134*100/D134</f>
        <v>3.9045553145336225</v>
      </c>
      <c r="G134" s="16"/>
    </row>
    <row r="135" spans="1:7" ht="15.75">
      <c r="A135" s="121"/>
      <c r="B135" s="121"/>
      <c r="C135" s="66" t="s">
        <v>62</v>
      </c>
      <c r="D135" s="40">
        <v>3.72</v>
      </c>
      <c r="E135" s="6">
        <v>0.031</v>
      </c>
      <c r="F135" s="3">
        <f aca="true" t="shared" si="9" ref="F135:F142">E135*100/D135</f>
        <v>0.8333333333333333</v>
      </c>
      <c r="G135" s="16"/>
    </row>
    <row r="136" spans="1:7" ht="15.75">
      <c r="A136" s="121"/>
      <c r="B136" s="121"/>
      <c r="C136" s="66" t="s">
        <v>63</v>
      </c>
      <c r="D136" s="40">
        <v>0.69</v>
      </c>
      <c r="E136" s="6">
        <v>0</v>
      </c>
      <c r="F136" s="3">
        <f t="shared" si="9"/>
        <v>0</v>
      </c>
      <c r="G136" s="16"/>
    </row>
    <row r="137" spans="1:7" ht="15.75">
      <c r="A137" s="121"/>
      <c r="B137" s="121"/>
      <c r="C137" s="88" t="s">
        <v>24</v>
      </c>
      <c r="D137" s="37">
        <v>12.88</v>
      </c>
      <c r="E137" s="75">
        <v>1.444</v>
      </c>
      <c r="F137" s="3">
        <f t="shared" si="9"/>
        <v>11.211180124223603</v>
      </c>
      <c r="G137" s="16"/>
    </row>
    <row r="138" spans="1:7" ht="15.75">
      <c r="A138" s="121"/>
      <c r="B138" s="121"/>
      <c r="C138" s="66" t="s">
        <v>67</v>
      </c>
      <c r="D138" s="37">
        <v>1.08</v>
      </c>
      <c r="E138" s="2">
        <v>0.026</v>
      </c>
      <c r="F138" s="3">
        <f t="shared" si="9"/>
        <v>2.4074074074074074</v>
      </c>
      <c r="G138" s="16"/>
    </row>
    <row r="139" spans="1:7" ht="15.75">
      <c r="A139" s="121"/>
      <c r="B139" s="121"/>
      <c r="C139" s="66" t="s">
        <v>56</v>
      </c>
      <c r="D139" s="37">
        <v>1.88</v>
      </c>
      <c r="E139" s="2">
        <v>0.38</v>
      </c>
      <c r="F139" s="3">
        <f t="shared" si="9"/>
        <v>20.21276595744681</v>
      </c>
      <c r="G139" s="16"/>
    </row>
    <row r="140" spans="1:7" ht="15.75">
      <c r="A140" s="121"/>
      <c r="B140" s="121"/>
      <c r="C140" s="67" t="s">
        <v>58</v>
      </c>
      <c r="D140" s="37">
        <v>0.79</v>
      </c>
      <c r="E140" s="2">
        <v>0.004</v>
      </c>
      <c r="F140" s="3">
        <f t="shared" si="9"/>
        <v>0.5063291139240507</v>
      </c>
      <c r="G140" s="16"/>
    </row>
    <row r="141" spans="1:7" ht="16.5" thickBot="1">
      <c r="A141" s="121"/>
      <c r="B141" s="121"/>
      <c r="C141" s="68" t="s">
        <v>68</v>
      </c>
      <c r="D141" s="91">
        <v>0.235</v>
      </c>
      <c r="E141" s="4">
        <v>0</v>
      </c>
      <c r="F141" s="103">
        <f t="shared" si="9"/>
        <v>0</v>
      </c>
      <c r="G141" s="16"/>
    </row>
    <row r="142" spans="1:7" ht="16.5" thickBot="1">
      <c r="A142" s="122"/>
      <c r="B142" s="122"/>
      <c r="C142" s="104" t="s">
        <v>29</v>
      </c>
      <c r="D142" s="58">
        <f>SUM(D134:D141)</f>
        <v>25.884999999999994</v>
      </c>
      <c r="E142" s="27">
        <f>SUM(E134:E141)</f>
        <v>2.065</v>
      </c>
      <c r="F142" s="28">
        <f t="shared" si="9"/>
        <v>7.977593200695385</v>
      </c>
      <c r="G142" s="16"/>
    </row>
    <row r="143" spans="1:7" ht="15.75">
      <c r="A143" s="120" t="s">
        <v>74</v>
      </c>
      <c r="B143" s="120" t="s">
        <v>61</v>
      </c>
      <c r="C143" s="29" t="s">
        <v>50</v>
      </c>
      <c r="D143" s="35">
        <v>2.342</v>
      </c>
      <c r="E143" s="51">
        <v>0.684</v>
      </c>
      <c r="F143" s="20">
        <f>E143*100/D143</f>
        <v>29.205807002561915</v>
      </c>
      <c r="G143" s="16"/>
    </row>
    <row r="144" spans="1:7" ht="15.75">
      <c r="A144" s="121"/>
      <c r="B144" s="121"/>
      <c r="C144" s="30" t="s">
        <v>62</v>
      </c>
      <c r="D144" s="37">
        <v>1.761</v>
      </c>
      <c r="E144" s="76">
        <v>0.98</v>
      </c>
      <c r="F144" s="3">
        <f>E144*100/D144</f>
        <v>55.650198750709826</v>
      </c>
      <c r="G144" s="16"/>
    </row>
    <row r="145" spans="1:7" ht="15.75">
      <c r="A145" s="121"/>
      <c r="B145" s="121"/>
      <c r="C145" s="30" t="s">
        <v>63</v>
      </c>
      <c r="D145" s="37">
        <v>5.431</v>
      </c>
      <c r="E145" s="76">
        <v>3.386</v>
      </c>
      <c r="F145" s="3">
        <f aca="true" t="shared" si="10" ref="F145:F170">E145*100/D145</f>
        <v>62.345792671699506</v>
      </c>
      <c r="G145" s="16"/>
    </row>
    <row r="146" spans="1:7" ht="15.75">
      <c r="A146" s="121"/>
      <c r="B146" s="121"/>
      <c r="C146" s="30" t="s">
        <v>24</v>
      </c>
      <c r="D146" s="37">
        <v>45.038</v>
      </c>
      <c r="E146" s="76">
        <v>11.21</v>
      </c>
      <c r="F146" s="3">
        <f t="shared" si="10"/>
        <v>24.890092810515565</v>
      </c>
      <c r="G146" s="16"/>
    </row>
    <row r="147" spans="1:7" ht="15.75">
      <c r="A147" s="121"/>
      <c r="B147" s="121"/>
      <c r="C147" s="30" t="s">
        <v>64</v>
      </c>
      <c r="D147" s="37">
        <v>2.132</v>
      </c>
      <c r="E147" s="76">
        <v>0.125</v>
      </c>
      <c r="F147" s="3">
        <f t="shared" si="10"/>
        <v>5.863039399624765</v>
      </c>
      <c r="G147" s="16"/>
    </row>
    <row r="148" spans="1:7" ht="15.75">
      <c r="A148" s="121"/>
      <c r="B148" s="121"/>
      <c r="C148" s="30" t="s">
        <v>65</v>
      </c>
      <c r="D148" s="37">
        <v>0.775</v>
      </c>
      <c r="E148" s="75">
        <v>0.344</v>
      </c>
      <c r="F148" s="3">
        <f t="shared" si="10"/>
        <v>44.387096774193544</v>
      </c>
      <c r="G148" s="16"/>
    </row>
    <row r="149" spans="1:7" ht="15.75">
      <c r="A149" s="121"/>
      <c r="B149" s="121"/>
      <c r="C149" s="30" t="s">
        <v>66</v>
      </c>
      <c r="D149" s="37">
        <v>0.29</v>
      </c>
      <c r="E149" s="75">
        <v>0.167</v>
      </c>
      <c r="F149" s="3">
        <f t="shared" si="10"/>
        <v>57.58620689655172</v>
      </c>
      <c r="G149" s="16"/>
    </row>
    <row r="150" spans="1:7" ht="15.75">
      <c r="A150" s="121"/>
      <c r="B150" s="121"/>
      <c r="C150" s="30" t="s">
        <v>67</v>
      </c>
      <c r="D150" s="37">
        <v>3.14</v>
      </c>
      <c r="E150" s="2">
        <v>1.237</v>
      </c>
      <c r="F150" s="3">
        <f t="shared" si="10"/>
        <v>39.39490445859873</v>
      </c>
      <c r="G150" s="16"/>
    </row>
    <row r="151" spans="1:7" ht="15.75">
      <c r="A151" s="121"/>
      <c r="B151" s="121"/>
      <c r="C151" s="30" t="s">
        <v>56</v>
      </c>
      <c r="D151" s="37">
        <v>0.583</v>
      </c>
      <c r="E151" s="2">
        <v>0.251</v>
      </c>
      <c r="F151" s="3">
        <f t="shared" si="10"/>
        <v>43.05317324185249</v>
      </c>
      <c r="G151" s="16"/>
    </row>
    <row r="152" spans="1:7" ht="15.75">
      <c r="A152" s="121"/>
      <c r="B152" s="121"/>
      <c r="C152" s="30" t="s">
        <v>58</v>
      </c>
      <c r="D152" s="37">
        <v>0.4</v>
      </c>
      <c r="E152" s="75">
        <v>0.085</v>
      </c>
      <c r="F152" s="3">
        <f t="shared" si="10"/>
        <v>21.25</v>
      </c>
      <c r="G152" s="16"/>
    </row>
    <row r="153" spans="1:7" ht="15.75">
      <c r="A153" s="121"/>
      <c r="B153" s="121"/>
      <c r="C153" s="30" t="s">
        <v>59</v>
      </c>
      <c r="D153" s="37">
        <v>0.13</v>
      </c>
      <c r="E153" s="2">
        <v>0</v>
      </c>
      <c r="F153" s="3">
        <f t="shared" si="10"/>
        <v>0</v>
      </c>
      <c r="G153" s="16"/>
    </row>
    <row r="154" spans="1:7" ht="15.75">
      <c r="A154" s="121"/>
      <c r="B154" s="121"/>
      <c r="C154" s="31" t="s">
        <v>68</v>
      </c>
      <c r="D154" s="40">
        <v>0.458</v>
      </c>
      <c r="E154" s="6">
        <v>0.006</v>
      </c>
      <c r="F154" s="3">
        <f t="shared" si="10"/>
        <v>1.3100436681222707</v>
      </c>
      <c r="G154" s="16"/>
    </row>
    <row r="155" spans="1:7" ht="16.5" thickBot="1">
      <c r="A155" s="121"/>
      <c r="B155" s="121"/>
      <c r="C155" s="54" t="s">
        <v>26</v>
      </c>
      <c r="D155" s="38">
        <v>1.173</v>
      </c>
      <c r="E155" s="5">
        <v>0.404</v>
      </c>
      <c r="F155" s="39">
        <f t="shared" si="10"/>
        <v>34.44160272804775</v>
      </c>
      <c r="G155" s="16"/>
    </row>
    <row r="156" spans="1:7" ht="16.5" thickBot="1">
      <c r="A156" s="122"/>
      <c r="B156" s="122"/>
      <c r="C156" s="50" t="s">
        <v>29</v>
      </c>
      <c r="D156" s="59">
        <f>SUM(D143:D155)</f>
        <v>63.65299999999999</v>
      </c>
      <c r="E156" s="60">
        <f>SUM(E143:E155)</f>
        <v>18.879000000000005</v>
      </c>
      <c r="F156" s="53">
        <f t="shared" si="10"/>
        <v>29.659246225629598</v>
      </c>
      <c r="G156" s="16"/>
    </row>
    <row r="157" spans="1:7" ht="15.75">
      <c r="A157" s="120" t="s">
        <v>75</v>
      </c>
      <c r="B157" s="123" t="s">
        <v>61</v>
      </c>
      <c r="C157" s="55" t="s">
        <v>50</v>
      </c>
      <c r="D157" s="35">
        <v>0.672</v>
      </c>
      <c r="E157" s="1">
        <v>0.058</v>
      </c>
      <c r="F157" s="20">
        <f t="shared" si="10"/>
        <v>8.630952380952381</v>
      </c>
      <c r="G157" s="16"/>
    </row>
    <row r="158" spans="1:7" ht="15.75">
      <c r="A158" s="121"/>
      <c r="B158" s="124"/>
      <c r="C158" s="56" t="s">
        <v>62</v>
      </c>
      <c r="D158" s="37">
        <v>46.273</v>
      </c>
      <c r="E158" s="2">
        <v>19.035</v>
      </c>
      <c r="F158" s="3">
        <f t="shared" si="10"/>
        <v>41.13629978605234</v>
      </c>
      <c r="G158" s="16"/>
    </row>
    <row r="159" spans="1:7" ht="15.75">
      <c r="A159" s="121"/>
      <c r="B159" s="124"/>
      <c r="C159" s="56" t="s">
        <v>63</v>
      </c>
      <c r="D159" s="37">
        <v>1.682</v>
      </c>
      <c r="E159" s="2">
        <v>0.221</v>
      </c>
      <c r="F159" s="3">
        <f t="shared" si="10"/>
        <v>13.139120095124852</v>
      </c>
      <c r="G159" s="16"/>
    </row>
    <row r="160" spans="1:7" ht="15.75">
      <c r="A160" s="121"/>
      <c r="B160" s="124"/>
      <c r="C160" s="56" t="s">
        <v>24</v>
      </c>
      <c r="D160" s="37">
        <v>36.679</v>
      </c>
      <c r="E160" s="2">
        <v>12.856</v>
      </c>
      <c r="F160" s="3">
        <f t="shared" si="10"/>
        <v>35.05002862673464</v>
      </c>
      <c r="G160" s="16"/>
    </row>
    <row r="161" spans="1:7" ht="15.75">
      <c r="A161" s="121"/>
      <c r="B161" s="124"/>
      <c r="C161" s="30" t="s">
        <v>51</v>
      </c>
      <c r="D161" s="37">
        <v>0.291</v>
      </c>
      <c r="E161" s="2">
        <v>0.007</v>
      </c>
      <c r="F161" s="3">
        <f t="shared" si="10"/>
        <v>2.405498281786942</v>
      </c>
      <c r="G161" s="16"/>
    </row>
    <row r="162" spans="1:7" ht="15.75">
      <c r="A162" s="121"/>
      <c r="B162" s="124"/>
      <c r="C162" s="56" t="s">
        <v>53</v>
      </c>
      <c r="D162" s="37">
        <v>33.055</v>
      </c>
      <c r="E162" s="2">
        <v>15.723</v>
      </c>
      <c r="F162" s="3">
        <f t="shared" si="10"/>
        <v>47.56617758281652</v>
      </c>
      <c r="G162" s="16"/>
    </row>
    <row r="163" spans="1:7" ht="15.75">
      <c r="A163" s="121"/>
      <c r="B163" s="124"/>
      <c r="C163" s="56" t="s">
        <v>72</v>
      </c>
      <c r="D163" s="37">
        <v>12.846</v>
      </c>
      <c r="E163" s="2">
        <v>0.59</v>
      </c>
      <c r="F163" s="3">
        <f t="shared" si="10"/>
        <v>4.592869375681146</v>
      </c>
      <c r="G163" s="16"/>
    </row>
    <row r="164" spans="1:7" ht="15.75">
      <c r="A164" s="121"/>
      <c r="B164" s="124"/>
      <c r="C164" s="56" t="s">
        <v>65</v>
      </c>
      <c r="D164" s="37">
        <v>3.581</v>
      </c>
      <c r="E164" s="76">
        <v>0.517</v>
      </c>
      <c r="F164" s="3">
        <f t="shared" si="10"/>
        <v>14.437308014521085</v>
      </c>
      <c r="G164" s="16"/>
    </row>
    <row r="165" spans="1:7" ht="15.75">
      <c r="A165" s="121"/>
      <c r="B165" s="124"/>
      <c r="C165" s="56" t="s">
        <v>66</v>
      </c>
      <c r="D165" s="37">
        <v>0.082</v>
      </c>
      <c r="E165" s="2">
        <v>0.082</v>
      </c>
      <c r="F165" s="3">
        <f t="shared" si="10"/>
        <v>100.00000000000001</v>
      </c>
      <c r="G165" s="16"/>
    </row>
    <row r="166" spans="1:7" ht="15.75">
      <c r="A166" s="121"/>
      <c r="B166" s="124"/>
      <c r="C166" s="56" t="s">
        <v>67</v>
      </c>
      <c r="D166" s="37">
        <v>1.273</v>
      </c>
      <c r="E166" s="75">
        <v>0.083</v>
      </c>
      <c r="F166" s="3">
        <f t="shared" si="10"/>
        <v>6.520031421838179</v>
      </c>
      <c r="G166" s="16"/>
    </row>
    <row r="167" spans="1:7" ht="15.75">
      <c r="A167" s="121"/>
      <c r="B167" s="124"/>
      <c r="C167" s="30" t="s">
        <v>56</v>
      </c>
      <c r="D167" s="37">
        <v>0.682</v>
      </c>
      <c r="E167" s="2">
        <v>0</v>
      </c>
      <c r="F167" s="3">
        <f t="shared" si="10"/>
        <v>0</v>
      </c>
      <c r="G167" s="16"/>
    </row>
    <row r="168" spans="1:7" ht="15.75">
      <c r="A168" s="121"/>
      <c r="B168" s="124"/>
      <c r="C168" s="56" t="s">
        <v>59</v>
      </c>
      <c r="D168" s="37">
        <v>0.2</v>
      </c>
      <c r="E168" s="4">
        <v>0.035</v>
      </c>
      <c r="F168" s="3">
        <f t="shared" si="10"/>
        <v>17.5</v>
      </c>
      <c r="G168" s="16"/>
    </row>
    <row r="169" spans="1:7" ht="16.5" thickBot="1">
      <c r="A169" s="121"/>
      <c r="B169" s="124"/>
      <c r="C169" s="57" t="s">
        <v>68</v>
      </c>
      <c r="D169" s="38">
        <v>0.691</v>
      </c>
      <c r="E169" s="4">
        <v>0</v>
      </c>
      <c r="F169" s="39">
        <f t="shared" si="10"/>
        <v>0</v>
      </c>
      <c r="G169" s="16"/>
    </row>
    <row r="170" spans="1:7" ht="16.5" thickBot="1">
      <c r="A170" s="122"/>
      <c r="B170" s="122"/>
      <c r="C170" s="82" t="s">
        <v>29</v>
      </c>
      <c r="D170" s="61">
        <f>SUM(D157:D169)</f>
        <v>138.00699999999998</v>
      </c>
      <c r="E170" s="18">
        <f>SUM(E157:E169)</f>
        <v>49.207</v>
      </c>
      <c r="F170" s="19">
        <f t="shared" si="10"/>
        <v>35.655437767649474</v>
      </c>
      <c r="G170" s="16"/>
    </row>
    <row r="171" spans="1:7" ht="26.25" customHeight="1">
      <c r="A171" s="120" t="s">
        <v>84</v>
      </c>
      <c r="B171" s="123" t="s">
        <v>61</v>
      </c>
      <c r="C171" s="72" t="s">
        <v>85</v>
      </c>
      <c r="D171" s="100">
        <v>246.1</v>
      </c>
      <c r="E171" s="94">
        <v>0</v>
      </c>
      <c r="F171" s="95">
        <f aca="true" t="shared" si="11" ref="F171:F177">E171*100/D171</f>
        <v>0</v>
      </c>
      <c r="G171" s="16"/>
    </row>
    <row r="172" spans="1:7" ht="24.75" customHeight="1">
      <c r="A172" s="121"/>
      <c r="B172" s="124"/>
      <c r="C172" s="73" t="s">
        <v>86</v>
      </c>
      <c r="D172" s="101">
        <v>94</v>
      </c>
      <c r="E172" s="93">
        <v>129.3</v>
      </c>
      <c r="F172" s="96">
        <f t="shared" si="11"/>
        <v>137.55319148936172</v>
      </c>
      <c r="G172" s="16"/>
    </row>
    <row r="173" spans="1:7" ht="35.25" customHeight="1">
      <c r="A173" s="121"/>
      <c r="B173" s="124"/>
      <c r="C173" s="73" t="s">
        <v>83</v>
      </c>
      <c r="D173" s="101">
        <v>215</v>
      </c>
      <c r="E173" s="93">
        <v>48.417</v>
      </c>
      <c r="F173" s="96">
        <f t="shared" si="11"/>
        <v>22.51953488372093</v>
      </c>
      <c r="G173" s="16"/>
    </row>
    <row r="174" spans="1:7" ht="18.75" customHeight="1" thickBot="1">
      <c r="A174" s="121"/>
      <c r="B174" s="124"/>
      <c r="C174" s="74" t="s">
        <v>25</v>
      </c>
      <c r="D174" s="102">
        <v>5.3</v>
      </c>
      <c r="E174" s="97">
        <v>0</v>
      </c>
      <c r="F174" s="98">
        <f t="shared" si="11"/>
        <v>0</v>
      </c>
      <c r="G174" s="16"/>
    </row>
    <row r="175" spans="1:7" ht="18.75" customHeight="1" thickBot="1">
      <c r="A175" s="122"/>
      <c r="B175" s="122"/>
      <c r="C175" s="99" t="s">
        <v>29</v>
      </c>
      <c r="D175" s="59">
        <f>SUM(D171:D174)</f>
        <v>560.4</v>
      </c>
      <c r="E175" s="80">
        <f>SUM(E171:E174)</f>
        <v>177.717</v>
      </c>
      <c r="F175" s="81">
        <f t="shared" si="11"/>
        <v>31.712526766595293</v>
      </c>
      <c r="G175" s="16"/>
    </row>
    <row r="176" spans="1:7" ht="18.75" customHeight="1" thickBot="1">
      <c r="A176" s="117" t="s">
        <v>90</v>
      </c>
      <c r="B176" s="118"/>
      <c r="C176" s="119"/>
      <c r="D176" s="114">
        <f>D175+D170+D156+D142+D133+D126+D115+D109+D91+D79</f>
        <v>9057.839</v>
      </c>
      <c r="E176" s="114">
        <f>E175+E170+E156+E142+E133+E126+E115+E109+E91+E79</f>
        <v>4632.9890000000005</v>
      </c>
      <c r="F176" s="113">
        <f>E176/D176*100</f>
        <v>51.148944025169804</v>
      </c>
      <c r="G176" s="16"/>
    </row>
    <row r="177" spans="1:6" ht="36.75" customHeight="1" thickBot="1">
      <c r="A177" s="138" t="s">
        <v>41</v>
      </c>
      <c r="B177" s="139"/>
      <c r="C177" s="140"/>
      <c r="D177" s="115">
        <f>D37+D66+D79+D91+D109+D115+D126+D133+D142+D156+D170+D175</f>
        <v>287284.19000000006</v>
      </c>
      <c r="E177" s="116">
        <f>E37+E66+E79+E91+E109+E115+E126+E133+E142+E156+E170+E175</f>
        <v>99577.45400000001</v>
      </c>
      <c r="F177" s="24">
        <f t="shared" si="11"/>
        <v>34.661654718973566</v>
      </c>
    </row>
    <row r="179" spans="1:6" ht="18.75">
      <c r="A179" s="22"/>
      <c r="B179" s="23" t="s">
        <v>49</v>
      </c>
      <c r="C179" s="23"/>
      <c r="D179" s="23"/>
      <c r="E179" s="23"/>
      <c r="F179" s="23"/>
    </row>
  </sheetData>
  <sheetProtection/>
  <mergeCells count="34">
    <mergeCell ref="A177:C177"/>
    <mergeCell ref="A80:A91"/>
    <mergeCell ref="B80:B91"/>
    <mergeCell ref="A110:A115"/>
    <mergeCell ref="B110:B115"/>
    <mergeCell ref="A143:A156"/>
    <mergeCell ref="B143:B156"/>
    <mergeCell ref="A116:A126"/>
    <mergeCell ref="B116:B126"/>
    <mergeCell ref="A157:A170"/>
    <mergeCell ref="B157:B170"/>
    <mergeCell ref="A92:A109"/>
    <mergeCell ref="B92:B109"/>
    <mergeCell ref="A127:A133"/>
    <mergeCell ref="B127:B133"/>
    <mergeCell ref="A134:A142"/>
    <mergeCell ref="C3:C4"/>
    <mergeCell ref="A1:F1"/>
    <mergeCell ref="A2:F2"/>
    <mergeCell ref="D3:D4"/>
    <mergeCell ref="E3:E4"/>
    <mergeCell ref="F3:F4"/>
    <mergeCell ref="A5:A37"/>
    <mergeCell ref="B5:B37"/>
    <mergeCell ref="A68:A79"/>
    <mergeCell ref="B68:B79"/>
    <mergeCell ref="A3:A4"/>
    <mergeCell ref="B3:B4"/>
    <mergeCell ref="A176:C176"/>
    <mergeCell ref="B134:B142"/>
    <mergeCell ref="A171:A175"/>
    <mergeCell ref="B171:B175"/>
    <mergeCell ref="A38:A66"/>
    <mergeCell ref="B38:B6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Сысоев Николай Владимирович</cp:lastModifiedBy>
  <cp:lastPrinted>2015-02-20T09:48:23Z</cp:lastPrinted>
  <dcterms:created xsi:type="dcterms:W3CDTF">2014-09-05T06:47:38Z</dcterms:created>
  <dcterms:modified xsi:type="dcterms:W3CDTF">2016-06-16T11:12:38Z</dcterms:modified>
  <cp:category/>
  <cp:version/>
  <cp:contentType/>
  <cp:contentStatus/>
</cp:coreProperties>
</file>